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INTÉTICO" sheetId="1" r:id="rId1"/>
    <sheet name="CRONOGRAMA FÍSICO FINANCEIRO" sheetId="6" r:id="rId2"/>
  </sheets>
  <definedNames>
    <definedName name="_xlnm.Print_Area" localSheetId="0">SINTÉTICO!$A$2:$M$522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<sst xmlns="http://schemas.openxmlformats.org/spreadsheetml/2006/main" count="2408" uniqueCount="1187">
  <si>
    <t>Data:25/08/2023</t>
  </si>
  <si>
    <t>TRIBUNAL REGIONAL ELEITORAL DE MS</t>
  </si>
  <si>
    <t>Relatório de Material e Mão-de-obra(Sintético)</t>
  </si>
  <si>
    <t>OBRA :</t>
  </si>
  <si>
    <t>CONSTRUÇÃO E REFORMA EDIFICAÇÃO EXISTENTE</t>
  </si>
  <si>
    <t>BDI:</t>
  </si>
  <si>
    <t>LOCAL :</t>
  </si>
  <si>
    <t>NOVA ANDRADINA-MS</t>
  </si>
  <si>
    <t>BANCO DE DADOS:</t>
  </si>
  <si>
    <t>SINAPI-MS (06/2023), AGESUL , ORSE E AGETOP-CIVIL.</t>
  </si>
  <si>
    <t>RESPONSÁVEL TÉCNICO ORÇAMENTO:</t>
  </si>
  <si>
    <t>CELSO SOUZA NASCIMENTO
CREA-MS: 66982</t>
  </si>
  <si>
    <t>ENCARGOS E LEIS SOCIAIS:</t>
  </si>
  <si>
    <t>NÃO DESONERADO (115,44%)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</si>
  <si>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</si>
  <si>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</si>
  <si>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</si>
  <si>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</si>
  <si>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</si>
  <si>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</si>
  <si>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</si>
  <si>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</si>
  <si>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</si>
  <si>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</si>
  <si>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</si>
  <si>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</si>
  <si>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</si>
  <si>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LOCAL DA OBRA</t>
  </si>
  <si>
    <t>1.1</t>
  </si>
  <si>
    <t>100306U</t>
  </si>
  <si>
    <t>SINAPI</t>
  </si>
  <si>
    <t>ENGENHEIRO CIVIL PLENO COM ENCARGOS COMPLEMENTARES</t>
  </si>
  <si>
    <t>SER.CG</t>
  </si>
  <si>
    <t>H</t>
  </si>
  <si>
    <t>1.2</t>
  </si>
  <si>
    <t>93572U</t>
  </si>
  <si>
    <t>ENCARREGADO GERAL DE OBRAS COM ENCARGOS COMPLEMENTARES</t>
  </si>
  <si>
    <t>MÊS</t>
  </si>
  <si>
    <t xml:space="preserve">SUBTOTAl: </t>
  </si>
  <si>
    <t>SERVIÇOS PRELIMINARES</t>
  </si>
  <si>
    <t>2.1</t>
  </si>
  <si>
    <t>CANTEIRO DE OBRA</t>
  </si>
  <si>
    <t>2.1.1</t>
  </si>
  <si>
    <t>101512U</t>
  </si>
  <si>
    <t>ENTRADA DE ENERGIA ELÉTRICA, AÉREA, TRIFÁSICA, COM CAIXA DE EMBUTIR, CABO DE 35 MM2 E DISJUNTOR DIN 50A (NÃO INCLUSO O POSTE DE CONCRETO). AF_07/2020_PS</t>
  </si>
  <si>
    <t>UN</t>
  </si>
  <si>
    <t>2.1.2</t>
  </si>
  <si>
    <t>POSTE DE CONCRETO ARMADO DE SECAO DUPLO T, EXTENSAO DE 9,00 M, RESISTENCIA DE 150 DAN, TIPO D</t>
  </si>
  <si>
    <t>MAT.</t>
  </si>
  <si>
    <t>2.1.3</t>
  </si>
  <si>
    <t>74209/1U</t>
  </si>
  <si>
    <t>PLACA DE OBRA EM CHAPA DE ACO GALVANIZADO</t>
  </si>
  <si>
    <t>M2</t>
  </si>
  <si>
    <t>2.1.4</t>
  </si>
  <si>
    <t>93584U</t>
  </si>
  <si>
    <t>EXECUÇÃO DE DEPÓSITO EM CANTEIRO DE OBRA EM CHAPA DE MADEIRA COMPENSADA, NÃO INCLUSO MOBILIÁRIO. AF_04/2016</t>
  </si>
  <si>
    <t>2.1.5</t>
  </si>
  <si>
    <t>95635U</t>
  </si>
  <si>
    <t>KIT CAVALETE PARA MEDIÇÃO DE ÁGUA - ENTRADA PRINCIPAL, EM PVC SOLDÁVEL DN 25 (¾") FORNECIMENTO E INSTALAÇÃO (EXCLUSIVE HIDRÔMETRO). AF_11/2016</t>
  </si>
  <si>
    <t>2.1.6</t>
  </si>
  <si>
    <t>98459U</t>
  </si>
  <si>
    <t>TAPUME COM TELHA METÁLICA. AF_05/2018</t>
  </si>
  <si>
    <t xml:space="preserve">SUBTOTAL:     </t>
  </si>
  <si>
    <t>2.2</t>
  </si>
  <si>
    <t>DEMOLIÇÕES E RETIRADAS</t>
  </si>
  <si>
    <t>2.2.1</t>
  </si>
  <si>
    <t>030110/AGETOP-CIVIL</t>
  </si>
  <si>
    <t>AGETOP</t>
  </si>
  <si>
    <t>TRANSPORTE DE MATERIAIS/EQUIPAMENTOS/OUTROS ( INCLUSIVE OS DA MOBILIZAÇÃO E DESMOBILIZAÇÃO ) - CAMINHÃO CARROCERIA MADEIRA 15 T ( INCLUSO NO VALOR O RETORNO )</t>
  </si>
  <si>
    <t>tkm</t>
  </si>
  <si>
    <t>2.2.2</t>
  </si>
  <si>
    <t>100982U</t>
  </si>
  <si>
    <t>CARGA, MANOBRA E DESCARGA DE ENTULHO EM CAMINHÃO BASCULANTE 10 M³ - CARGA COM ESCAVADEIRA HIDRÁULICA (CAÇAMBA DE 0,80 M³ / 111 HP) E DESCARGA LIVRE (UNIDADE: M3). AF_07/2020</t>
  </si>
  <si>
    <t>M3</t>
  </si>
  <si>
    <t>2.2.3</t>
  </si>
  <si>
    <t>95875U</t>
  </si>
  <si>
    <t>TRANSPORTE COM CAMINHÃO BASCULANTE DE 10 M³, EM VIA URBANA PAVIMENTADA, DMT ATÉ 30 KM (UNIDADE: M3XKM). AF_07/2020</t>
  </si>
  <si>
    <t>M3XKM</t>
  </si>
  <si>
    <t>2.2.4</t>
  </si>
  <si>
    <t>97625U</t>
  </si>
  <si>
    <t>DEMOLIÇÃO DE ALVENARIA PARA QUALQUER TIPO DE BLOCO, DE FORMA MECANIZADA, SEM REAPROVEITAMENTO. AF_12/2017</t>
  </si>
  <si>
    <t>2.2.5</t>
  </si>
  <si>
    <t>97627U</t>
  </si>
  <si>
    <t>DEMOLIÇÃO DE PILARES E VIGAS EM CONCRETO ARMADO, DE FORMA MECANIZADA COM MARTELETE, SEM REAPROVEITAMENTO. AF_12/2017</t>
  </si>
  <si>
    <t>2.2.6</t>
  </si>
  <si>
    <t>97629U</t>
  </si>
  <si>
    <t>DEMOLIÇÃO DE LAJES, DE FORMA MECANIZADA COM MARTELETE, SEM REAPROVEITAMENTO. AF_12/2017</t>
  </si>
  <si>
    <t>2.2.7</t>
  </si>
  <si>
    <t>97634U</t>
  </si>
  <si>
    <t>DEMOLIÇÃO DE REVESTIMENTO CERÂMICO, DE FORMA MECANIZADA COM MARTELETE, SEM REAPROVEITAMENTO. AF_12/2017</t>
  </si>
  <si>
    <t>2.2.8</t>
  </si>
  <si>
    <t>97644U</t>
  </si>
  <si>
    <t>REMOÇÃO DE PORTAS, DE FORMA MANUAL, SEM REAPROVEITAMENTO. AF_12/2017</t>
  </si>
  <si>
    <t>2.2.9</t>
  </si>
  <si>
    <t>97645U</t>
  </si>
  <si>
    <t>REMOÇÃO DE JANELAS, DE FORMA MANUAL, SEM REAPROVEITAMENTO. AF_12/2017</t>
  </si>
  <si>
    <t>2.2.10</t>
  </si>
  <si>
    <t>97647U</t>
  </si>
  <si>
    <t>REMOÇÃO DE TELHAS, DE FIBROCIMENTO, METÁLICA E CERÂMICA, DE FORMA MANUAL, SEM REAPROVEITAMENTO. AF_12/2017</t>
  </si>
  <si>
    <t>2.2.11</t>
  </si>
  <si>
    <t>97652U</t>
  </si>
  <si>
    <t>REMOÇÃO DE TESOURAS DE MADEIRA, COM VÃO MAIOR OU IGUAL A 8M, DE FORMA MANUAL, SEM REAPROVEITAMENTO. AF_12/2017</t>
  </si>
  <si>
    <t xml:space="preserve">SUBTOTAL: </t>
  </si>
  <si>
    <t>2.3</t>
  </si>
  <si>
    <t>LIMPEZA, SONDAGEM E LOCAÇÃO</t>
  </si>
  <si>
    <t>2.3.1</t>
  </si>
  <si>
    <t>SONDAGENS PARA INTERIOR - COM ENSAIO DE PENETRAÇÃO (SPT) A CADA METRO, INCLUINDO RELATÓRIO CONTENDO CLASSIFICAÇÃO TÁTIL VISUAL DAS AMOSTRAS, PERFIS INDIVIDUAIS DOS FUROS, PLANTA DE LOCALIZAÇÃO E RESPECTIVAS COTAS DAS SONDAGENS.(OBRAS CIVIS)</t>
  </si>
  <si>
    <t>M</t>
  </si>
  <si>
    <t>2.3.2</t>
  </si>
  <si>
    <t>TRANSPORTE EQUIPAMENTOS PARA SONDAGEM (INCLUSO VALOR DE RETORNO)</t>
  </si>
  <si>
    <t>KM</t>
  </si>
  <si>
    <t>2.3.3</t>
  </si>
  <si>
    <t>94319U</t>
  </si>
  <si>
    <t>ATERRO MANUAL DE VALAS COM SOLO ARGILO-ARENOSO E COMPACTAÇÃO MECANIZADA. AF_05/2016</t>
  </si>
  <si>
    <t>2.3.4</t>
  </si>
  <si>
    <t>98524U</t>
  </si>
  <si>
    <t>LIMPEZA MANUAL DE VEGETAÇÃO EM TERRENO COM ENXADA.AF_05/2018</t>
  </si>
  <si>
    <t>2.3.5</t>
  </si>
  <si>
    <t>98526U</t>
  </si>
  <si>
    <t>REMOÇÃO DE RAÍZES REMANESCENTES DE TRONCO DE ÁRVORE COM DIÂMETRO MAIOR OU IGUAL A 0,20 M E MENOR QUE 0,40 M.AF_05/2018</t>
  </si>
  <si>
    <t>2.3.6</t>
  </si>
  <si>
    <t>98528U</t>
  </si>
  <si>
    <t>REMOÇÃO DE RAÍZES REMANESCENTES DE TRONCO DE ÁRVORE COM DIÂMETRO MAIOR OU IGUAL A 0,60 M.AF_05/2018</t>
  </si>
  <si>
    <t>2.3.7</t>
  </si>
  <si>
    <t>98529U</t>
  </si>
  <si>
    <t>CORTE RASO E RECORTE DE ÁRVORE COM DIÂMETRO DE TRONCO MAIOR OU IGUAL A 0,20 M E MENOR QUE 0,40 M.AF_05/2018</t>
  </si>
  <si>
    <t>2.3.8</t>
  </si>
  <si>
    <t>98531U</t>
  </si>
  <si>
    <t>CORTE RASO E RECORTE DE ÁRVORE COM DIÂMETRO DE TRONCO MAIOR OU IGUAL A 0,60 M.AF_05/2018</t>
  </si>
  <si>
    <t>2.3.9</t>
  </si>
  <si>
    <t>99059U</t>
  </si>
  <si>
    <t>LOCACAO CONVENCIONAL DE OBRA, UTILIZANDO GABARITO DE TÁBUAS CORRIDAS PONTALETADAS A CADA 2,00M - 2 UTILIZAÇÕES. AF_10/2018</t>
  </si>
  <si>
    <t>SUBTOTAL:</t>
  </si>
  <si>
    <t>INFRAESTRUTURA</t>
  </si>
  <si>
    <t>3.1</t>
  </si>
  <si>
    <t>ESTACAS</t>
  </si>
  <si>
    <t>3.1.1</t>
  </si>
  <si>
    <t>100899UD</t>
  </si>
  <si>
    <t>SINAPI ALTERADO</t>
  </si>
  <si>
    <t>ESTACA ESCAVADA MECANICAMENTE, SEM FLUIDO ESTABILIZANTE, COM 30CM DE DIÂMETRO, CONCRETO LANÇADO MANUALMENTE (EXCLUSIVE MOBILIZAÇÃO E DESMOBILIZAÇÃO). AF_01/2020</t>
  </si>
  <si>
    <t>3.1.2</t>
  </si>
  <si>
    <t>95576U</t>
  </si>
  <si>
    <t>MONTAGEM DE ARMADURA DE ESTACAS, DIÂMETRO = 8,0 MM. AF_09/2021_PS</t>
  </si>
  <si>
    <t>KG</t>
  </si>
  <si>
    <t>3.1.3</t>
  </si>
  <si>
    <t>95583U</t>
  </si>
  <si>
    <t>MONTAGEM DE ARMADURA TRANSVERSAL DE ESTACAS DE SEÇÃO CIRCULAR, DIÂMETRO = 5,0 MM. AF_09/2021_PS</t>
  </si>
  <si>
    <t>3.1.4</t>
  </si>
  <si>
    <t>95601U</t>
  </si>
  <si>
    <t>ARRASAMENTO MECANICO DE ESTACA DE CONCRETO ARMADO, DIAMETROS DE ATÉ 40 CM. AF_05/2021</t>
  </si>
  <si>
    <t>3.2</t>
  </si>
  <si>
    <t>BLOCOS</t>
  </si>
  <si>
    <t>3.2.1</t>
  </si>
  <si>
    <t>94962U</t>
  </si>
  <si>
    <t>CONCRETO MAGRO PARA LASTRO, TRAÇO 1:4,5:4,5 (CIMENTO/ AREIA MÉDIA/ BRITA 1) - PREPARO MECÂNICO COM BETONEIRA 400 L. AF_07/2016</t>
  </si>
  <si>
    <t>3.2.2</t>
  </si>
  <si>
    <t>96523U</t>
  </si>
  <si>
    <t>ESCAVAÇÃO MANUAL PARA BLOCO DE COROAMENTO OU SAPATA (INCLUINDO ESCAVAÇÃO PARA COLOCAÇÃO DE FÔRMAS). AF_06/2017</t>
  </si>
  <si>
    <t>3.2.3</t>
  </si>
  <si>
    <t>96531U</t>
  </si>
  <si>
    <t>FABRICAÇÃO, MONTAGEM E DESMONTAGEM DE FÔRMA PARA BLOCO DE COROAMENTO, EM MADEIRA SERRADA, E=25 MM, 2 UTILIZAÇÕES. AF_06/2017</t>
  </si>
  <si>
    <t>3.2.4</t>
  </si>
  <si>
    <t>96543U</t>
  </si>
  <si>
    <t>ARMAÇÃO DE BLOCO, VIGA BALDRAME E SAPATA UTILIZANDO AÇO CA-60 DE 5 MM - MONTAGEM. AF_06/2017</t>
  </si>
  <si>
    <t>3.2.5</t>
  </si>
  <si>
    <t>96544U</t>
  </si>
  <si>
    <t>ARMAÇÃO DE BLOCO, VIGA BALDRAME OU SAPATA UTILIZANDO AÇO CA-50 DE 6,3 MM - MONTAGEM. AF_06/2017</t>
  </si>
  <si>
    <t>3.2.6</t>
  </si>
  <si>
    <t>96545U</t>
  </si>
  <si>
    <t>ARMAÇÃO DE BLOCO, VIGA BALDRAME OU SAPATA UTILIZANDO AÇO CA-50 DE 8 MM - MONTAGEM. AF_06/2017</t>
  </si>
  <si>
    <t>3.2.7</t>
  </si>
  <si>
    <t>96546U</t>
  </si>
  <si>
    <t>ARMAÇÃO DE BLOCO, VIGA BALDRAME OU SAPATA UTILIZANDO AÇO CA-50 DE 10 MM - MONTAGEM. AF_06/2017</t>
  </si>
  <si>
    <t>3.2.8</t>
  </si>
  <si>
    <t>96547U</t>
  </si>
  <si>
    <t>ARMAÇÃO DE BLOCO, VIGA BALDRAME OU SAPATA UTILIZANDO AÇO CA-50 DE 12,5 MM - MONTAGEM. AF_06/2017</t>
  </si>
  <si>
    <t>3.2.9</t>
  </si>
  <si>
    <t>96555U</t>
  </si>
  <si>
    <t>CONCRETAGEM DE BLOCOS DE COROAMENTO E VIGAS BALDRAME, FCK 30 MPA, COM USO DE JERICA ? LANÇAMENTO, ADENSAMENTO E ACABAMENTO. AF_06/2017</t>
  </si>
  <si>
    <t>3.3</t>
  </si>
  <si>
    <t>BALDRAME</t>
  </si>
  <si>
    <t>3.3.1</t>
  </si>
  <si>
    <t>3.3.2</t>
  </si>
  <si>
    <t>96527U</t>
  </si>
  <si>
    <t>ESCAVAÇÃO MANUAL DE VALA PARA VIGA BALDRAME (INCLUINDO ESCAVAÇÃO PARA COLOCAÇÃO DE FÔRMAS). AF_06/2017</t>
  </si>
  <si>
    <t>3.3.3</t>
  </si>
  <si>
    <t>96536U</t>
  </si>
  <si>
    <t>FABRICAÇÃO, MONTAGEM E DESMONTAGEM DE FÔRMA PARA VIGA BALDRAME, EM MADEIRA SERRADA, E=25 MM, 4 UTILIZAÇÕES. AF_06/2017</t>
  </si>
  <si>
    <t>3.3.4</t>
  </si>
  <si>
    <t>3.3.5</t>
  </si>
  <si>
    <t>3.3.6</t>
  </si>
  <si>
    <t>3.3.7</t>
  </si>
  <si>
    <t>3.3.8</t>
  </si>
  <si>
    <t>3.3.9</t>
  </si>
  <si>
    <t>96548U</t>
  </si>
  <si>
    <t>ARMAÇÃO DE BLOCO, VIGA BALDRAME OU SAPATA UTILIZANDO AÇO CA-50 DE 16 MM - MONTAGEM. AF_06/2017</t>
  </si>
  <si>
    <t>3.3.10</t>
  </si>
  <si>
    <t>SUPERESTRUTURA</t>
  </si>
  <si>
    <t>4.1</t>
  </si>
  <si>
    <t>PILARES</t>
  </si>
  <si>
    <t>4.1.1</t>
  </si>
  <si>
    <t>103669U</t>
  </si>
  <si>
    <t>CONCRETAGEM DE PILARES, FCK = 25 MPA, COM USO DE BALDES - LANÇAMENTO, ADENSAMENTO E ACABAMENTO. AF_02/2022</t>
  </si>
  <si>
    <t>4.1.2</t>
  </si>
  <si>
    <t>92413U</t>
  </si>
  <si>
    <t>MONTAGEM E DESMONTAGEM DE FÔRMA DE PILARES RETANGULARES E ESTRUTURAS SIMILARES, PÉ-DIREITO SIMPLES, EM MADEIRA SERRADA, 4 UTILIZAÇÃO. AF_09/2020</t>
  </si>
  <si>
    <t>4.1.3</t>
  </si>
  <si>
    <t>92759U</t>
  </si>
  <si>
    <t>ARMAÇÃO DE PILAR OU VIGA DE ESTRUTURA CONVENCIONAL DE CONCRETO ARMADO UTILIZANDO AÇO CA-60 DE 5,0 MM - MONTAGEM. AF_06/2022</t>
  </si>
  <si>
    <t>4.1.4</t>
  </si>
  <si>
    <t>92760U</t>
  </si>
  <si>
    <t>ARMAÇÃO DE PILAR OU VIGA DE ESTRUTURA CONVENCIONAL DE CONCRETO ARMADO UTILIZANDO AÇO CA-50 DE 6,3 MM - MONTAGEM. AF_06/2022</t>
  </si>
  <si>
    <t>4.1.5</t>
  </si>
  <si>
    <t>92762U</t>
  </si>
  <si>
    <t>ARMAÇÃO DE PILAR OU VIGA DE ESTRUTURA CONVENCIONAL DE CONCRETO ARMADO UTILIZANDO AÇO CA-50 DE 10,0 MM - MONTAGEM. AF_06/2022</t>
  </si>
  <si>
    <t>4.1.6</t>
  </si>
  <si>
    <t>92763U</t>
  </si>
  <si>
    <t>ARMAÇÃO DE PILAR OU VIGA DE ESTRUTURA CONVENCIONAL DE CONCRETO ARMADO UTILIZANDO AÇO CA-50 DE 12,5 MM - MONTAGEM. AF_06/2022</t>
  </si>
  <si>
    <t>4.1.7</t>
  </si>
  <si>
    <t>92764U</t>
  </si>
  <si>
    <t>ARMAÇÃO DE PILAR OU VIGA DE ESTRUTURA CONVENCIONAL DE CONCRETO ARMADO UTILIZANDO AÇO CA-50 DE 16,0 MM - MONTAGEM. AF_06/2022</t>
  </si>
  <si>
    <t>4.2</t>
  </si>
  <si>
    <t>VIGAS</t>
  </si>
  <si>
    <t>4.2.1</t>
  </si>
  <si>
    <t>103675U</t>
  </si>
  <si>
    <t>CONCRETAGEM DE VIGAS E LAJES, FCK=25 MPA, PARA LAJES MACIÇAS OU NERVURADAS COM USO DE BOMBA - LANÇAMENTO, ADENSAMENTO E ACABAMENTO. AF_02/2022</t>
  </si>
  <si>
    <t>4.2.2</t>
  </si>
  <si>
    <t>92273U</t>
  </si>
  <si>
    <t>FABRICAÇÃO DE ESCORAS DO TIPO PONTALETE, EM MADEIRA, PARA PÉ-DIREITO SIMPLES. AF_09/2020</t>
  </si>
  <si>
    <t>4.2.3</t>
  </si>
  <si>
    <t>92448U</t>
  </si>
  <si>
    <t>MONTAGEM E DESMONTAGEM DE FÔRMA DE VIGA, ESCORAMENTO COM PONTALETE DE MADEIRA, PÉ-DIREITO SIMPLES, EM MADEIRA SERRADA, 4 UTILIZAÇÃO. AF_09/2020</t>
  </si>
  <si>
    <t>4.2.4</t>
  </si>
  <si>
    <t>4.2.5</t>
  </si>
  <si>
    <t>4.2.6</t>
  </si>
  <si>
    <t>92761U</t>
  </si>
  <si>
    <t>ARMAÇÃO DE PILAR OU VIGA DE ESTRUTURA CONVENCIONAL DE CONCRETO ARMADO UTILIZANDO AÇO CA-50 DE 8,0 MM - MONTAGEM. AF_06/2022</t>
  </si>
  <si>
    <t>4.2.7</t>
  </si>
  <si>
    <t>4.2.8</t>
  </si>
  <si>
    <t>4.2.9</t>
  </si>
  <si>
    <t>4.3</t>
  </si>
  <si>
    <t>LAJES</t>
  </si>
  <si>
    <t>4.3.1</t>
  </si>
  <si>
    <t>LAJE PRÉ-MOLDADA UNIDIRECIONAL, BIAPOIADA, ENCHIMENTO EM CERÂMICA, VIGOTA TRELIÇADA, ALTURA TOTAL DA LAJE (ENCHIMENTO+CAPA) = (8+4). AF_11/2020_PA</t>
  </si>
  <si>
    <t>4.3.2</t>
  </si>
  <si>
    <t>LAJE PRÉ-MOLDADA UNIDIRECIONAL, BIAPOIADA, ENCHIMENTO EM CERÂMICA, VIGOTA TRELIÇADA, ALTURA TOTAL DA LAJE (ENCHIMENTO+CAPA)=(12+4).AF_11/2020_PA</t>
  </si>
  <si>
    <t>4.3.3</t>
  </si>
  <si>
    <t>LAJE PRÉ-MOLDADA UNIDIRECIONAL, BIAPOIADA, ENCHIMENTO EM EPS, VIGOTA TRELIÇADA, ALTURA TOTAL DA LAJE (ENCHIMENTO+CAPA) =(20+5). AF_11/2020_PA</t>
  </si>
  <si>
    <t>4.3.4</t>
  </si>
  <si>
    <t>4.3.5</t>
  </si>
  <si>
    <t>92510U</t>
  </si>
  <si>
    <t>MONTAGEM E DESMONTAGEM DE FÔRMA DE LAJE MACIÇA, PÉ-DIREITO SIMPLES, EM CHAPA DE MADEIRA COMPENSADA RESINADA, 2 UTILIZAÇÕES. AF_09/2020</t>
  </si>
  <si>
    <t>4.3.6</t>
  </si>
  <si>
    <t>92768U</t>
  </si>
  <si>
    <t>ARMAÇÃO DE LAJE DE ESTRUTURA CONVENCIONAL DE CONCRETO ARMADO UTILIZANDO AÇO CA-60 DE 5,0 MM - MONTAGEM. AF_06/2022</t>
  </si>
  <si>
    <t>4.3.7</t>
  </si>
  <si>
    <t>92769U</t>
  </si>
  <si>
    <t>ARMAÇÃO DE LAJE DE ESTRUTURA CONVENCIONAL DE CONCRETO ARMADO UTILIZANDO AÇO CA-50 DE 6,3 MM - MONTAGEM. AF_06/2022</t>
  </si>
  <si>
    <t>4.3.8</t>
  </si>
  <si>
    <t>92770U</t>
  </si>
  <si>
    <t>ARMAÇÃO DE LAJE DE ESTRUTURA CONVENCIONAL DE CONCRETO ARMADO UTILIZANDO AÇO CA-50 DE 8,0 MM - MONTAGEM. AF_06/2022</t>
  </si>
  <si>
    <t>4.3.9</t>
  </si>
  <si>
    <t>92771U</t>
  </si>
  <si>
    <t>ARMAÇÃO DE LAJE DE ESTRUTURA CONVENCIONAL DE CONCRETO ARMADO UTILIZANDO AÇO CA-50 DE 10,0 MM - MONTAGEM. AF_06/2022</t>
  </si>
  <si>
    <t>4.4</t>
  </si>
  <si>
    <t>PISOS E CONTRAPISOS</t>
  </si>
  <si>
    <t>4.4.1</t>
  </si>
  <si>
    <t>101094UD</t>
  </si>
  <si>
    <t>PISO PODOTÁTIL DE ALERTA OU DIRECIONAL, DE CONCRETO, ASSENTADO SOBRE ARGAMASSA. AF_05/2020</t>
  </si>
  <si>
    <t>4.4.2</t>
  </si>
  <si>
    <t>103075U</t>
  </si>
  <si>
    <t>EXECUÇÃO DE PISO DE CONCRETO, COM ACABAMENTO SUPERFICIAL, ESPESSURA DE 15 CM, FCK = 30 MPA, COM USO DE FORMAS EM MADEIRA SERRADA. AF_09/2021</t>
  </si>
  <si>
    <t>4.4.3</t>
  </si>
  <si>
    <t>87682U</t>
  </si>
  <si>
    <t>CONTRAPISO EM ARGAMASSA TRAÇO 1:4 (CIMENTO E AREIA), PREPARO MANUAL, APLICADO EM ÁREAS SECAS SOBRE LAJE, NÃO ADERIDO, ACABAMENTO NÃO REFORÇADO, ESPESSURA 4CM. AF_07/2021</t>
  </si>
  <si>
    <t>4.4.4</t>
  </si>
  <si>
    <t>87759U</t>
  </si>
  <si>
    <t>CONTRAPISO EM ARGAMASSA PRONTA, PREPARO MANUAL, APLICADO EM ÁREAS MOLHADAS SOBRE IMPERMEABILIZAÇÃO, ACABAMENTO NÃO REFORÇADO, ESPESSURA 3CM. AF_07/2021</t>
  </si>
  <si>
    <t>4.4.5</t>
  </si>
  <si>
    <t>94995U</t>
  </si>
  <si>
    <t>EXECUÇÃO DE PASSEIO (CALÇADA) OU PISO DE CONCRETO COM CONCRETO MOLDADO IN LOCO, USINADO, ACABAMENTO CONVENCIONAL, ESPESSURA 8 CM, ARMADO. AF_08/2022</t>
  </si>
  <si>
    <t>4.4.6</t>
  </si>
  <si>
    <t>97083U</t>
  </si>
  <si>
    <t>COMPACTAÇÃO MECÂNICA DE SOLO PARA EXECUÇÃO DE RADIER, PISO DE CONCRETO OU LAJE SOBRE SOLO, COM COMPACTADOR DE SOLOS A PERCUSSÃO. AF_09/2021</t>
  </si>
  <si>
    <t>4.4.7</t>
  </si>
  <si>
    <t>98577U</t>
  </si>
  <si>
    <t>TRATAMENTO DE JUNTA SERRADA, COM TARUGO DE POLIETILENO E SELANTE À BASE DE SILICONE. AF_06/2018</t>
  </si>
  <si>
    <t>4.4.8</t>
  </si>
  <si>
    <t>98680U</t>
  </si>
  <si>
    <t>PISO CIMENTADO, TRAÇO 1:3 (CIMENTO E AREIA), ACABAMENTO LISO, ESPESSURA 3,0 CM, PREPARO MECÂNICO DA ARGAMASSA. AF_09/2020</t>
  </si>
  <si>
    <t>ALVENARIA, VEDAÇÕES E DIVISÓRIAS</t>
  </si>
  <si>
    <t>5.1</t>
  </si>
  <si>
    <t>103329U</t>
  </si>
  <si>
    <t>ALVENARIA DE VEDAÇÃO DE BLOCOS CERÂMICOS FURADOS NA HORIZONTAL DE 9X19X19 CM (ESPESSURA 9 CM) E ARGAMASSA DE ASSENTAMENTO COM PREPARO MANUAL. AF_12/2021</t>
  </si>
  <si>
    <t>5.2</t>
  </si>
  <si>
    <t>103335U</t>
  </si>
  <si>
    <t>ALVENARIA DE VEDAÇÃO DE BLOCOS CERÂMICOS FURADOS NA HORIZONTAL DE 14X9X19 CM (ESPESSURA 14 CM, BLOCO DEITADO) E ARGAMASSA DE ASSENTAMENTO COM PREPARO MANUAL. AF_12/2021</t>
  </si>
  <si>
    <t>5.3</t>
  </si>
  <si>
    <t>93186U</t>
  </si>
  <si>
    <t>VERGA MOLDADA IN LOCO EM CONCRETO PARA JANELAS COM ATÉ 1,5 M DE VÃO. AF_03/2016</t>
  </si>
  <si>
    <t>5.4</t>
  </si>
  <si>
    <t>93187U</t>
  </si>
  <si>
    <t>VERGA MOLDADA IN LOCO EM CONCRETO PARA JANELAS COM MAIS DE 1,5 M DE VÃO. AF_03/2016</t>
  </si>
  <si>
    <t>5.5</t>
  </si>
  <si>
    <t>93188U</t>
  </si>
  <si>
    <t>VERGA MOLDADA IN LOCO EM CONCRETO PARA PORTAS COM ATÉ 1,5 M DE VÃO. AF_03/2016</t>
  </si>
  <si>
    <t>5.6</t>
  </si>
  <si>
    <t>93189U</t>
  </si>
  <si>
    <t>VERGA MOLDADA IN LOCO EM CONCRETO PARA PORTAS COM MAIS DE 1,5 M DE VÃO. AF_03/2016</t>
  </si>
  <si>
    <t>5.7</t>
  </si>
  <si>
    <t>93196U</t>
  </si>
  <si>
    <t>CONTRAVERGA MOLDADA IN LOCO EM CONCRETO PARA VÃOS DE ATÉ 1,5 M DE COMPRIMENTO. AF_03/2016</t>
  </si>
  <si>
    <t>5.8</t>
  </si>
  <si>
    <t>93197U</t>
  </si>
  <si>
    <t>CONTRAVERGA MOLDADA IN LOCO EM CONCRETO PARA VÃOS DE MAIS DE 1,5 M DE COMPRIMENTO. AF_03/2016</t>
  </si>
  <si>
    <t>5.9</t>
  </si>
  <si>
    <t>93203U</t>
  </si>
  <si>
    <t>FIXAÇÃO (ENCUNHAMENTO) DE ALVENARIA DE VEDAÇÃO COM ESPUMA DE POLIURETANO EXPANSIVA. AF_03/2016</t>
  </si>
  <si>
    <t>IMPERMEABILIZAÇÃO</t>
  </si>
  <si>
    <t>6.1</t>
  </si>
  <si>
    <t>VIGAS BALDRAME</t>
  </si>
  <si>
    <t>6.1.1</t>
  </si>
  <si>
    <t>98555U</t>
  </si>
  <si>
    <t>IMPERMEABILIZAÇÃO DE SUPERFÍCIE COM ARGAMASSA POLIMÉRICA / MEMBRANA ACRÍLICA, 3 DEMÃOS. AF_06/2018</t>
  </si>
  <si>
    <t>6.2</t>
  </si>
  <si>
    <t>PISO BANHEIROS, ÁREA DE SERVIÇO E COPA</t>
  </si>
  <si>
    <t>6.2.1</t>
  </si>
  <si>
    <t>98560U</t>
  </si>
  <si>
    <t>IMPERMEABILIZAÇÃO DE PISO COM ARGAMASSA DE CIMENTO E AREIA, COM ADITIVO IMPERMEABILIZANTE, E = 2CM. AF_06/2018</t>
  </si>
  <si>
    <t>6.3</t>
  </si>
  <si>
    <t>6.3.1</t>
  </si>
  <si>
    <t>98547U</t>
  </si>
  <si>
    <t>IMPERMEABILIZAÇÃO DE SUPERFÍCIE COM MANTA ASFÁLTICA, DUAS CAMADAS, INCLUSIVE APLICAÇÃO DE PRIMER ASFÁLTICO, E=3MM E E=4MM. AF_06/2018</t>
  </si>
  <si>
    <t>6.3.2</t>
  </si>
  <si>
    <t>98563U</t>
  </si>
  <si>
    <t>PROTEÇÃO MECÂNICA DE SUPERFÍCIE HORIZONTAL COM ARGAMASSA DE CIMENTO E AREIA, TRAÇO 1:3, E=2CM. AF_06/2018</t>
  </si>
  <si>
    <t>6.4</t>
  </si>
  <si>
    <t>PAREDE PRÉDIO/JARDIM</t>
  </si>
  <si>
    <t>6.4.1</t>
  </si>
  <si>
    <t>98561U</t>
  </si>
  <si>
    <t>IMPERMEABILIZAÇÃO DE PAREDES COM ARGAMASSA DE CIMENTO E AREIA, COM ADITIVO IMPERMEABILIZANTE, E = 2CM. AF_06/2018</t>
  </si>
  <si>
    <t>COBERTURA</t>
  </si>
  <si>
    <t>7.1</t>
  </si>
  <si>
    <t>100327U</t>
  </si>
  <si>
    <t>RUFO EXTERNO/INTERNO EM CHAPA DE AÇO GALVANIZADO NÚMERO 26, CORTE DE 33 CM, INCLUSO IÇAMENTO. AF_07/2019</t>
  </si>
  <si>
    <t>7.2</t>
  </si>
  <si>
    <t>101979U</t>
  </si>
  <si>
    <t>CHAPIM (RUFO CAPA) EM AÇO GALVANIZADO, CORTE 33. AF_11/2020</t>
  </si>
  <si>
    <t>7.3</t>
  </si>
  <si>
    <t>CUMEEIRA PARA TELHA GALVANIZADA TRAPEZOIDAL 0,5 MM</t>
  </si>
  <si>
    <t>7.4</t>
  </si>
  <si>
    <t>92580U</t>
  </si>
  <si>
    <t>TRAMA DE AÇO COMPOSTA POR TERÇAS PARA TELHADOS DE ATÉ 2 ÁGUAS PARA TELHA ONDULADA DE FIBROCIMENTO, METÁLICA, PLÁSTICA OU TERMOACÚSTICA, INCLUSO TRANSPORTE VERTICAL. AF_07/2019</t>
  </si>
  <si>
    <t>7.5</t>
  </si>
  <si>
    <t>94216U</t>
  </si>
  <si>
    <t>TELHAMENTO COM TELHA METÁLICA TERMOACÚSTICA E = 30 MM, COM ATÉ 2 ÁGUAS, INCLUSO IÇAMENTO. AF_07/2019</t>
  </si>
  <si>
    <t>7.6</t>
  </si>
  <si>
    <t>94228U</t>
  </si>
  <si>
    <t>CALHA EM CHAPA DE AÇO GALVANIZADO NÚMERO 24, DESENVOLVIMENTO DE 50 CM, INCLUSO TRANSPORTE VERTICAL. AF_07/2019</t>
  </si>
  <si>
    <t>7.7</t>
  </si>
  <si>
    <t>TRE EST-0001</t>
  </si>
  <si>
    <t>PRÓPRIA</t>
  </si>
  <si>
    <t>PILARETES COBERTURA EM TIJOLOS CERÂMICOS MACIÇOS 5X10X20CM, ASSENTADO COM ARGAMASSA TRAÇO 1:2:8 (CIMENTO, CAL E AREIA) INCLUSO CONCRETO, FERRAGEM E ADESIVO ESTRUTURAL</t>
  </si>
  <si>
    <t>ESQUADRIAS</t>
  </si>
  <si>
    <t>8.1</t>
  </si>
  <si>
    <t>ESQUADRIAS DE MADEIRA</t>
  </si>
  <si>
    <t>8.1.1</t>
  </si>
  <si>
    <t>100675U</t>
  </si>
  <si>
    <t>KIT DE PORTA-PRONTA DE MADEIRA EM ACABAMENTO MELAMÍNICO BRANCO, FOLHA LEVE OU MÉDIA, 90X210, EXCLUSIVE FECHADURA, FIXAÇÃO COM PREENCHIMENTO TOTAL DE ESPUMA EXPANSIVA - FORNECIMENTO E INSTALAÇÃO. AF_12/2019</t>
  </si>
  <si>
    <t>8.1.2</t>
  </si>
  <si>
    <t>90789U</t>
  </si>
  <si>
    <t>KIT DE PORTA-PRONTA DE MADEIRA EM ACABAMENTO MELAMÍNICO BRANCO, FOLHA LEVE OU MÉDIA, 70X210CM, EXCLUSIVE FECHADURA, FIXAÇÃO COM PREENCHIMENTO PARCIAL DE ESPUMA EXPANSIVA - FORNECIMENTO E INSTALAÇÃO. AF_12/2019</t>
  </si>
  <si>
    <t>8.1.3</t>
  </si>
  <si>
    <t>90790U</t>
  </si>
  <si>
    <t>KIT DE PORTA-PRONTA DE MADEIRA EM ACABAMENTO MELAMÍNICO BRANCO, FOLHA LEVE OU MÉDIA, 80X210CM, EXCLUSIVE FECHADURA, FIXAÇÃO COM PREENCHIMENTO PARCIAL DE ESPUMA EXPANSIVA - FORNECIMENTO E INSTALAÇÃO. AF_12/2019</t>
  </si>
  <si>
    <t>8.1.4</t>
  </si>
  <si>
    <t>91306U</t>
  </si>
  <si>
    <t>FECHADURA DE EMBUTIR PARA PORTAS INTERNAS, COMPLETA, ACABAMENTO PADRÃO MÉDIO, COM EXECUÇÃO DE FURO - FORNECIMENTO E INSTALAÇÃO. AF_12/2019</t>
  </si>
  <si>
    <t>8.2</t>
  </si>
  <si>
    <t>ESQUADRIAS METÁLICAS</t>
  </si>
  <si>
    <t>8.2.1</t>
  </si>
  <si>
    <t>100674U</t>
  </si>
  <si>
    <t>JANELA FIXA DE ALUMÍNIO PARA VIDRO, COM VIDRO, BATENTE E FERRAGENS. EXCLUSIVE ACABAMENTO, ALIZAR E CONTRAMARCO. FORNECIMENTO E INSTALAÇÃO. AF_12/2019</t>
  </si>
  <si>
    <t>8.2.2</t>
  </si>
  <si>
    <t>100702UD</t>
  </si>
  <si>
    <t>PORTA DE CORRER DE ALUMÍNIO, FOLHA ÚNICA DE VIDRO, INCLUSO VIDRO TEMPERADO ESPESSURA 10MM.</t>
  </si>
  <si>
    <t>8.2.3</t>
  </si>
  <si>
    <t>100705U</t>
  </si>
  <si>
    <t>TARJETA TIPO LIVRE/OCUPADO PARA PORTA DE BANHEIRO. AF_12/2019</t>
  </si>
  <si>
    <t>8.2.4</t>
  </si>
  <si>
    <t>101965U</t>
  </si>
  <si>
    <t>PEITORIL LINEAR EM GRANITO OU MÁRMORE, L = 15CM, COMPRIMENTO DE ATÉ 2M, ASSENTADO COM ARGAMASSA 1:6 COM ADITIVO. AF_11/2020</t>
  </si>
  <si>
    <t>8.2.5</t>
  </si>
  <si>
    <t>91304U</t>
  </si>
  <si>
    <t>FECHADURA DE EMBUTIR COM CILINDRO, EXTERNA, COMPLETA, ACABAMENTO PADRÃO POPULAR, INCLUSO EXECUÇÃO DE FURO - FORNECIMENTO E INSTALAÇÃO. AF_12/2019</t>
  </si>
  <si>
    <t>8.2.6</t>
  </si>
  <si>
    <t>91341U</t>
  </si>
  <si>
    <t>PORTA EM ALUMÍNIO DE ABRIR TIPO VENEZIANA COM GUARNIÇÃO, FIXAÇÃO COM PARAFUSOS - FORNECIMENTO E INSTALAÇÃO. AF_12/2019</t>
  </si>
  <si>
    <t>8.2.7</t>
  </si>
  <si>
    <t>94570U</t>
  </si>
  <si>
    <t>JANELA DE ALUMÍNIO DE CORRER COM 2 FOLHAS PARA VIDROS, COM VIDROS, BATENTE, ACABAMENTO COM ACETATO OU BRILHANTE E FERRAGENS. EXCLUSIVE ALIZAR E CONTRAMARCO. FORNECIMENTO E INSTALAÇÃO. AF_12/2019</t>
  </si>
  <si>
    <t>8.2.8</t>
  </si>
  <si>
    <t>94573U</t>
  </si>
  <si>
    <t>JANELA DE ALUMÍNIO DE CORRER COM 4 FOLHAS PARA VIDROS, COM VIDROS, BATENTE, ACABAMENTO COM ACETATO OU BRILHANTE E FERRAGENS. EXCLUSIVE ALIZAR E CONTRAMARCO. FORNECIMENTO E INSTALAÇÃO. AF_12/2019</t>
  </si>
  <si>
    <t>8.3</t>
  </si>
  <si>
    <t>GRADIL</t>
  </si>
  <si>
    <t>8.3.1</t>
  </si>
  <si>
    <t>TRE GRADIL -0001</t>
  </si>
  <si>
    <t>FORNECIMENTO E INSTALAÇÃO GRADIL REF. MORLAN VERDE PVC REVESTIDO, INCLUSO PORTÕES (GARAGEM E ACESSO) CONFORME PROJETO ARQUITETÔNICO.</t>
  </si>
  <si>
    <t>CJ</t>
  </si>
  <si>
    <t>SISTEMAS E INSTALAÇÕES HIDROSSANITÁRIAS</t>
  </si>
  <si>
    <t>9.1</t>
  </si>
  <si>
    <t>ÁGUA FRIA</t>
  </si>
  <si>
    <t>9.1.1</t>
  </si>
  <si>
    <t>102623U</t>
  </si>
  <si>
    <t>CAIXA D´ÁGUA EM POLIETILENO, 1000 LITROS (INCLUSOS TUBOS, CONEXÕES E TORNEIRA DE BÓIA) - FORNECIMENTO E INSTALAÇÃO. AF_06/2021</t>
  </si>
  <si>
    <t>9.1.2</t>
  </si>
  <si>
    <t>103947U</t>
  </si>
  <si>
    <t>BUCHA DE REDUÇÃO, CURTA, PVC, SOLDÁVEL, DN 25 X 20 MM, INSTALADO EM RAMAL OU SUB-RAMAL DE ÁGUA - FORNECIMENTO E INSTALAÇÃO. AF_06/2022</t>
  </si>
  <si>
    <t>9.1.3</t>
  </si>
  <si>
    <t>103959U</t>
  </si>
  <si>
    <t>BUCHA DE REDUÇÃO, CURTA, PVC, SOLDÁVEL, DN 60 X 50 MM, INSTALADO EM PRUMADA DE ÁGUA - FORNECIMENTO E INSTALAÇÃO. AF_06/2022</t>
  </si>
  <si>
    <t>9.1.4</t>
  </si>
  <si>
    <t>103984U</t>
  </si>
  <si>
    <t>JOELHO 90 GRAUS, PVC, SOLDÁVEL, DN 50MM, INSTALADO EM RAMAL DE DISTRIBUIÇÃO DE ÁGUA - FORNECIMENTO E INSTALAÇÃO. AF_06/2022</t>
  </si>
  <si>
    <t>9.1.5</t>
  </si>
  <si>
    <t>103986U</t>
  </si>
  <si>
    <t>CURVA 90 GRAUS, PVC, SOLDÁVEL, DN 50MM, INSTALADO EM RAMAL DE DISTRIBUIÇÃO DE ÁGUA - FORNECIMENTO E INSTALAÇÃO. AF_06/2022</t>
  </si>
  <si>
    <t>9.1.6</t>
  </si>
  <si>
    <t>104006U</t>
  </si>
  <si>
    <t>TÊ DE REDUÇÃO, PVC, SOLDÁVEL, DN 50MM X 25MM, INSTALADO EM RAMAL DE DISTRIBUIÇÃO DE ÁGUA - FORNECIMENTO E INSTALAÇÃO. AF_06/2022</t>
  </si>
  <si>
    <t>9.1.7</t>
  </si>
  <si>
    <t>89355U</t>
  </si>
  <si>
    <t>TUBO, PVC, SOLDÁVEL, DN 20MM, INSTALADO EM RAMAL OU SUB-RAMAL DE ÁGUA - FORNECIMENTO E INSTALAÇÃO. AF_06/2022</t>
  </si>
  <si>
    <t>9.1.8</t>
  </si>
  <si>
    <t>89356U</t>
  </si>
  <si>
    <t>TUBO, PVC, SOLDÁVEL, DN 25MM, INSTALADO EM RAMAL OU SUB-RAMAL DE ÁGUA - FORNECIMENTO E INSTALAÇÃO. AF_06/2022</t>
  </si>
  <si>
    <t>9.1.9</t>
  </si>
  <si>
    <t>89357U</t>
  </si>
  <si>
    <t>TUBO, PVC, SOLDÁVEL, DN 32MM, INSTALADO EM RAMAL OU SUB-RAMAL DE ÁGUA - FORNECIMENTO E INSTALAÇÃO. AF_06/2022</t>
  </si>
  <si>
    <t>9.1.10</t>
  </si>
  <si>
    <t>89360U</t>
  </si>
  <si>
    <t>CURVA 90 GRAUS, PVC, SOLDÁVEL, DN 20MM, INSTALADO EM RAMAL OU SUB-RAMAL DE ÁGUA - FORNECIMENTO E INSTALAÇÃO. AF_06/2022</t>
  </si>
  <si>
    <t>9.1.11</t>
  </si>
  <si>
    <t>89363U</t>
  </si>
  <si>
    <t>JOELHO 45 GRAUS, PVC, SOLDÁVEL, DN 25MM, INSTALADO EM RAMAL OU SUB-RAMAL DE ÁGUA - FORNECIMENTO E INSTALAÇÃO. AF_06/2022</t>
  </si>
  <si>
    <t>9.1.12</t>
  </si>
  <si>
    <t>89364U</t>
  </si>
  <si>
    <t>CURVA 90 GRAUS, PVC, SOLDÁVEL, DN 25MM, INSTALADO EM RAMAL OU SUB-RAMAL DE ÁGUA - FORNECIMENTO E INSTALAÇÃO. AF_06/2022</t>
  </si>
  <si>
    <t>9.1.13</t>
  </si>
  <si>
    <t>89367U</t>
  </si>
  <si>
    <t>JOELHO 90 GRAUS, PVC, SOLDÁVEL, DN 32MM, INSTALADO EM RAMAL OU SUB-RAMAL DE ÁGUA - FORNECIMENTO E INSTALAÇÃO. AF_06/2022</t>
  </si>
  <si>
    <t>9.1.14</t>
  </si>
  <si>
    <t>89369U</t>
  </si>
  <si>
    <t>CURVA 90 GRAUS, PVC, SOLDÁVEL, DN 32MM, INSTALADO EM RAMAL OU SUB-RAMAL DE ÁGUA - FORNECIMENTO E INSTALAÇÃO. AF_06/2022</t>
  </si>
  <si>
    <t>9.1.15</t>
  </si>
  <si>
    <t>89383U</t>
  </si>
  <si>
    <t>ADAPTADOR CURTO COM BOLSA E ROSCA PARA REGISTRO, PVC, SOLDÁVEL, DN 25MM X 3/4 , INSTALADO EM RAMAL OU SUB-RAMAL DE ÁGUA - FORNECIMENTO E INSTALAÇÃO. AF_06/2022</t>
  </si>
  <si>
    <t>9.1.16</t>
  </si>
  <si>
    <t>89395U</t>
  </si>
  <si>
    <t>TE, PVC, SOLDÁVEL, DN 25MM, INSTALADO EM RAMAL OU SUB-RAMAL DE ÁGUA - FORNECIMENTO E INSTALAÇÃO. AF_06/2022</t>
  </si>
  <si>
    <t>9.1.17</t>
  </si>
  <si>
    <t>89408U</t>
  </si>
  <si>
    <t>JOELHO 90 GRAUS, PVC, SOLDÁVEL, DN 25MM, INSTALADO EM RAMAL DE DISTRIBUIÇÃO DE ÁGUA - FORNECIMENTO E INSTALAÇÃO. AF_06/2022</t>
  </si>
  <si>
    <t>9.1.18</t>
  </si>
  <si>
    <t>89412U</t>
  </si>
  <si>
    <t>JOELHO 90 GRAUS, PVC, SOLDÁVEL, DN 25MM, X 3/4 INSTALADO EM RAMAL DE DISTRIBUIÇÃO DE ÁGUA - FORNECIMENTO E INSTALAÇÃO. AF_06/2022</t>
  </si>
  <si>
    <t>9.1.19</t>
  </si>
  <si>
    <t>89449U</t>
  </si>
  <si>
    <t>TUBO, PVC, SOLDÁVEL, DN 50MM, INSTALADO EM PRUMADA DE ÁGUA - FORNECIMENTO E INSTALAÇÃO. AF_06/2022</t>
  </si>
  <si>
    <t>9.1.20</t>
  </si>
  <si>
    <t>89450U</t>
  </si>
  <si>
    <t>TUBO, PVC, SOLDÁVEL, DN 60MM, INSTALADO EM PRUMADA DE ÁGUA - FORNECIMENTO E INSTALAÇÃO. AF_06/2022</t>
  </si>
  <si>
    <t>9.1.21</t>
  </si>
  <si>
    <t>89596U</t>
  </si>
  <si>
    <t>ADAPTADOR CURTO COM BOLSA E ROSCA PARA REGISTRO, PVC, SOLDÁVEL, DN 50MM X 1.1/2 , INSTALADO EM PRUMADA DE ÁGUA - FORNECIMENTO E INSTALAÇÃO. AF_06/2022</t>
  </si>
  <si>
    <t>9.1.22</t>
  </si>
  <si>
    <t>89987U</t>
  </si>
  <si>
    <t>REGISTRO DE GAVETA BRUTO, LATÃO, ROSCÁVEL, 3/4", COM ACABAMENTO E CANOPLA CROMADOS - FORNECIMENTO E INSTALAÇÃO. AF_08/2021</t>
  </si>
  <si>
    <t>9.1.23</t>
  </si>
  <si>
    <t>90443U</t>
  </si>
  <si>
    <t>RASGO EM ALVENARIA PARA RAMAIS/ DISTRIBUIÇÃO COM DIAMETROS MENORES OU IGUAIS A 40 MM. AF_05/2015</t>
  </si>
  <si>
    <t>9.1.24</t>
  </si>
  <si>
    <t>90466U</t>
  </si>
  <si>
    <t>CHUMBAMENTO LINEAR EM ALVENARIA PARA RAMAIS/DISTRIBUIÇÃO COM DIÂMETROS MENORES OU IGUAIS A 40 MM. AF_05/2015</t>
  </si>
  <si>
    <t>9.1.25</t>
  </si>
  <si>
    <t>94489U</t>
  </si>
  <si>
    <t>REGISTRO DE ESFERA, PVC, SOLDÁVEL, COM VOLANTE, DN 25 MM - FORNECIMENTO E INSTALAÇÃO. AF_08/2021</t>
  </si>
  <si>
    <t>9.1.26</t>
  </si>
  <si>
    <t>94492U</t>
  </si>
  <si>
    <t>REGISTRO DE ESFERA, PVC, SOLDÁVEL, COM VOLANTE, DN 50 MM - FORNECIMENTO E INSTALAÇÃO. AF_08/2021</t>
  </si>
  <si>
    <t>9.1.27</t>
  </si>
  <si>
    <t>94493U</t>
  </si>
  <si>
    <t>REGISTRO DE ESFERA, PVC, SOLDÁVEL, COM VOLANTE, DN 60 MM - FORNECIMENTO E INSTALAÇÃO. AF_08/2021</t>
  </si>
  <si>
    <t>9.1.28</t>
  </si>
  <si>
    <t>94652U</t>
  </si>
  <si>
    <t>TUBO, PVC, SOLDÁVEL, DN 60 MM, INSTALADO EM RESERVAÇÃO DE ÁGUA DE EDIFICAÇÃO QUE POSSUA RESERVATÓRIO DE FIBRA/FIBROCIMENTO FORNECIMENTO E INSTALAÇÃO. AF_06/2016</t>
  </si>
  <si>
    <t>9.1.29</t>
  </si>
  <si>
    <t>94681U</t>
  </si>
  <si>
    <t>CURVA 90 GRAUS, PVC, SOLDÁVEL, DN 60 MM, INSTALADO EM RESERVAÇÃO DE ÁGUA DE EDIFICAÇÃO QUE POSSUA RESERVATÓRIO DE FIBRA/FIBROCIMENTO FORNECIMENTO E INSTALAÇÃO. AF_06/2016</t>
  </si>
  <si>
    <t>9.1.30</t>
  </si>
  <si>
    <t>94694U</t>
  </si>
  <si>
    <t>TÊ, PVC, SOLDÁVEL, DN 50 MM INSTALADO EM RESERVAÇÃO DE ÁGUA DE EDIFICAÇÃO QUE POSSUA RESERVATÓRIO DE FIBRA/FIBROCIMENTO FORNECIMENTO E INSTALAÇÃO. AF_06/2016</t>
  </si>
  <si>
    <t>9.1.31</t>
  </si>
  <si>
    <t>94703U</t>
  </si>
  <si>
    <t>ADAPTADOR COM FLANGE E ANEL DE VEDAÇÃO, PVC, SOLDÁVEL, DN 25 MM X 3/4 , INSTALADO EM RESERVAÇÃO DE ÁGUA DE EDIFICAÇÃO QUE POSSUA RESERVATÓRIO DE FIBRA/FIBROCIMENTO FORNECIMENTO E INSTALAÇÃO. AF_06/2016</t>
  </si>
  <si>
    <t>9.1.32</t>
  </si>
  <si>
    <t>94706U</t>
  </si>
  <si>
    <t>ADAPTADOR COM FLANGE E ANEL DE VEDAÇÃO, PVC, SOLDÁVEL, DN 50 MM X 1 1/2 , INSTALADO EM RESERVAÇÃO DE ÁGUA DE EDIFICAÇÃO QUE POSSUA RESERVATÓRIO DE FIBRA/FIBROCIMENTO FORNECIMENTO E INSTALAÇÃO. AF_06/2016</t>
  </si>
  <si>
    <t>9.1.33</t>
  </si>
  <si>
    <t>94707U</t>
  </si>
  <si>
    <t>ADAPTADOR COM FLANGE E ANEL DE VEDAÇÃO, PVC, SOLDÁVEL, DN 60 MM X 2 , INSTALADO EM RESERVAÇÃO DE ÁGUA DE EDIFICAÇÃO QUE POSSUA RESERVATÓRIO DE FIBRA/FIBROCIMENTO FORNECIMENTO E INSTALAÇÃO. AF_06/2016</t>
  </si>
  <si>
    <t>9.2</t>
  </si>
  <si>
    <t>ESGOTO</t>
  </si>
  <si>
    <t>9.2.1</t>
  </si>
  <si>
    <t>104328U</t>
  </si>
  <si>
    <t>CAIXA SIFONADA, COM GRELHA QUADRADA, PVC, DN 150 X 150 X 50 MM, JUNTA SOLDÁVEL, FORNECIDA E INSTALADA EM RAMAL DE DESCARGA OU EM RAMAL DE ESGOTO SANITÁRIO. AF_08/2022</t>
  </si>
  <si>
    <t>9.2.2</t>
  </si>
  <si>
    <t>104341U</t>
  </si>
  <si>
    <t>BUCHA DE REDUÇÃO LONGA, PVC, SÉRIE NORMAL, ESGOTO PREDIAL, DN 50 X 40 MM, JUNTA SOLDÁVEL E ELÁSTICA, FORNECIDO E INSTALADO EM RAMAL DE DESCARGA OU RAMAL DE ESGOTO SANITÁRIO. AF_08/2022</t>
  </si>
  <si>
    <t>9.2.3</t>
  </si>
  <si>
    <t>104344U</t>
  </si>
  <si>
    <t>TE, PVC, SÉRIE NORMAL, ESGOTO PREDIAL, DN 100 X 50 MM, JUNTA ELÁSTICA, FORNECIDO E INSTALADO EM RAMAL DE DESCARGA OU RAMAL DE ESGOTO SANITÁRIO. AF_08/2022</t>
  </si>
  <si>
    <t>9.2.4</t>
  </si>
  <si>
    <t>104345U</t>
  </si>
  <si>
    <t>JUNÇÃO DE REDUÇÃO INVERTIDA, PVC, SÉRIE NORMAL, ESGOTO PREDIAL, DN 100 X 50 MM, JUNTA ELÁSTICA, FORNECIDO E INSTALADO EM RAMAL DE DESCARGA OU RAMAL DE ESGOTO SANITÁRIO. AF_08/2022</t>
  </si>
  <si>
    <t>9.2.5</t>
  </si>
  <si>
    <t>104348U</t>
  </si>
  <si>
    <t>TERMINAL DE VENTILAÇÃO, PVC, SÉRIE NORMAL, ESGOTO PREDIAL, DN 50 MM, JUNTA SOLDÁVEL, FORNECIDO E INSTALADO EM PRUMADA DE ESGOTO SANITÁRIO OU VENTILAÇÃO. AF_08/2022</t>
  </si>
  <si>
    <t>9.2.6</t>
  </si>
  <si>
    <t>104357U</t>
  </si>
  <si>
    <t>CAP, PVC, SÉRIE NORMAL, ESGOTO PREDIAL, DN 100 MM, JUNTA ELÁSTICA, FORNECIDO E INSTALADO EM SUBCOLETOR AÉREO DE ESGOTO SANITÁRIO. AF_08/2022</t>
  </si>
  <si>
    <t>9.2.7</t>
  </si>
  <si>
    <t>89707U</t>
  </si>
  <si>
    <t>CAIXA SIFONADA, PVC, DN 100 X 100 X 50 MM, JUNTA ELÁSTICA, FORNECIDA E INSTALADA EM RAMAL DE DESCARGA OU EM RAMAL DE ESGOTO SANITÁRIO. AF_08/2022</t>
  </si>
  <si>
    <t>9.2.8</t>
  </si>
  <si>
    <t>89711U</t>
  </si>
  <si>
    <t>TUBO PVC, SERIE NORMAL, ESGOTO PREDIAL, DN 40 MM, FORNECIDO E INSTALADO EM RAMAL DE DESCARGA OU RAMAL DE ESGOTO SANITÁRIO. AF_08/2022</t>
  </si>
  <si>
    <t>9.2.9</t>
  </si>
  <si>
    <t>89712U</t>
  </si>
  <si>
    <t>TUBO PVC, SERIE NORMAL, ESGOTO PREDIAL, DN 50 MM, FORNECIDO E INSTALADO EM RAMAL DE DESCARGA OU RAMAL DE ESGOTO SANITÁRIO. AF_08/2022</t>
  </si>
  <si>
    <t>9.2.10</t>
  </si>
  <si>
    <t>89714U</t>
  </si>
  <si>
    <t>TUBO PVC, SERIE NORMAL, ESGOTO PREDIAL, DN 100 MM, FORNECIDO E INSTALADO EM RAMAL DE DESCARGA OU RAMAL DE ESGOTO SANITÁRIO. AF_08/2022</t>
  </si>
  <si>
    <t>9.2.11</t>
  </si>
  <si>
    <t>89724U</t>
  </si>
  <si>
    <t>JOELHO 90 GRAUS, PVC, SERIE NORMAL, ESGOTO PREDIAL, DN 40 MM, JUNTA SOLDÁVEL, FORNECIDO E INSTALADO EM RAMAL DE DESCARGA OU RAMAL DE ESGOTO SANITÁRIO. AF_08/2022</t>
  </si>
  <si>
    <t>9.2.12</t>
  </si>
  <si>
    <t>89726U</t>
  </si>
  <si>
    <t>JOELHO 45 GRAUS, PVC, SERIE NORMAL, ESGOTO PREDIAL, DN 40 MM, JUNTA SOLDÁVEL, FORNECIDO E INSTALADO EM RAMAL DE DESCARGA OU RAMAL DE ESGOTO SANITÁRIO. AF_08/2022</t>
  </si>
  <si>
    <t>9.2.13</t>
  </si>
  <si>
    <t>89731U</t>
  </si>
  <si>
    <t>JOELHO 90 GRAUS, PVC, SERIE NORMAL, ESGOTO PREDIAL, DN 50 MM, JUNTA ELÁSTICA, FORNECIDO E INSTALADO EM RAMAL DE DESCARGA OU RAMAL DE ESGOTO SANITÁRIO. AF_08/2022</t>
  </si>
  <si>
    <t>9.2.14</t>
  </si>
  <si>
    <t>89732U</t>
  </si>
  <si>
    <t>JOELHO 45 GRAUS, PVC, SERIE NORMAL, ESGOTO PREDIAL, DN 50 MM, JUNTA ELÁSTICA, FORNECIDO E INSTALADO EM RAMAL DE DESCARGA OU RAMAL DE ESGOTO SANITÁRIO. AF_08/2022</t>
  </si>
  <si>
    <t>9.2.15</t>
  </si>
  <si>
    <t>89744U</t>
  </si>
  <si>
    <t>JOELHO 90 GRAUS, PVC, SERIE NORMAL, ESGOTO PREDIAL, DN 100 MM, JUNTA ELÁSTICA, FORNECIDO E INSTALADO EM RAMAL DE DESCARGA OU RAMAL DE ESGOTO SANITÁRIO. AF_08/2022</t>
  </si>
  <si>
    <t>9.2.16</t>
  </si>
  <si>
    <t>89746U</t>
  </si>
  <si>
    <t>JOELHO 45 GRAUS, PVC, SERIE NORMAL, ESGOTO PREDIAL, DN 100 MM, JUNTA ELÁSTICA, FORNECIDO E INSTALADO EM RAMAL DE DESCARGA OU RAMAL DE ESGOTO SANITÁRIO. AF_08/2022</t>
  </si>
  <si>
    <t>9.2.17</t>
  </si>
  <si>
    <t>89753U</t>
  </si>
  <si>
    <t>LUVA SIMPLES, PVC, SERIE NORMAL, ESGOTO PREDIAL, DN 50 MM, JUNTA ELÁSTICA, FORNECIDO E INSTALADO EM RAMAL DE DESCARGA OU RAMAL DE ESGOTO SANITÁRIO. AF_08/2022</t>
  </si>
  <si>
    <t>9.2.18</t>
  </si>
  <si>
    <t>89754U</t>
  </si>
  <si>
    <t>LUVA DE CORRER, PVC, SERIE NORMAL, ESGOTO PREDIAL, DN 50 MM, JUNTA ELÁSTICA, FORNECIDO E INSTALADO EM RAMAL DE DESCARGA OU RAMAL DE ESGOTO SANITÁRIO. AF_08/2022</t>
  </si>
  <si>
    <t>9.2.19</t>
  </si>
  <si>
    <t>89778U</t>
  </si>
  <si>
    <t>LUVA SIMPLES, PVC, SERIE NORMAL, ESGOTO PREDIAL, DN 100 MM, JUNTA ELÁSTICA, FORNECIDO E INSTALADO EM RAMAL DE DESCARGA OU RAMAL DE ESGOTO SANITÁRIO. AF_08/2022</t>
  </si>
  <si>
    <t>9.2.20</t>
  </si>
  <si>
    <t>89782U</t>
  </si>
  <si>
    <t>TE, PVC, SERIE NORMAL, ESGOTO PREDIAL, DN 40 X 40 MM, JUNTA SOLDÁVEL, FORNECIDO E INSTALADO EM RAMAL DE DESCARGA OU RAMAL DE ESGOTO SANITÁRIO. AF_08/2022</t>
  </si>
  <si>
    <t>9.2.21</t>
  </si>
  <si>
    <t>89784U</t>
  </si>
  <si>
    <t>TE, PVC, SERIE NORMAL, ESGOTO PREDIAL, DN 50 X 50 MM, JUNTA ELÁSTICA, FORNECIDO E INSTALADO EM RAMAL DE DESCARGA OU RAMAL DE ESGOTO SANITÁRIO. AF_08/2022</t>
  </si>
  <si>
    <t>9.2.22</t>
  </si>
  <si>
    <t>89785U</t>
  </si>
  <si>
    <t>JUNÇÃO SIMPLES, PVC, SERIE NORMAL, ESGOTO PREDIAL, DN 50 X 50 MM, JUNTA ELÁSTICA, FORNECIDO E INSTALADO EM RAMAL DE DESCARGA OU RAMAL DE ESGOTO SANITÁRIO. AF_08/2022</t>
  </si>
  <si>
    <t>9.2.23</t>
  </si>
  <si>
    <t>89797U</t>
  </si>
  <si>
    <t>JUNÇÃO SIMPLES, PVC, SERIE NORMAL, ESGOTO PREDIAL, DN 100 X 100 MM, JUNTA ELÁSTICA, FORNECIDO E INSTALADO EM RAMAL DE DESCARGA OU RAMAL DE ESGOTO SANITÁRIO. AF_08/2022</t>
  </si>
  <si>
    <t>9.2.24</t>
  </si>
  <si>
    <t>97902U</t>
  </si>
  <si>
    <t>CAIXA ENTERRADA HIDRÁULICA RETANGULAR EM ALVENARIA COM TIJOLOS CERÂMICOS MACIÇOS, DIMENSÕES INTERNAS: 0,6X0,6X0,6 M PARA REDE DE ESGOTO. AF_12/2020</t>
  </si>
  <si>
    <t>9.3</t>
  </si>
  <si>
    <t>ÁGUA PLUVIAL</t>
  </si>
  <si>
    <t>9.3.1</t>
  </si>
  <si>
    <t>103002U</t>
  </si>
  <si>
    <t>GRELHA DE FERRO FUNDIDO SIMPLES COM REQUADRO, 200 X 1000 MM, ASSENTADA COM ARGAMASSA 1 : 3 CIMENTO: AREIA - FORNECIMENTO E INSTALAÇÃO. AF_08/2021</t>
  </si>
  <si>
    <t>9.3.2</t>
  </si>
  <si>
    <t>89512U</t>
  </si>
  <si>
    <t>TUBO PVC, SÉRIE R, ÁGUA PLUVIAL, DN 100 MM, FORNECIDO E INSTALADO EM RAMAL DE ENCAMINHAMENTO. AF_06/2022</t>
  </si>
  <si>
    <t>9.3.3</t>
  </si>
  <si>
    <t>89578U</t>
  </si>
  <si>
    <t>TUBO PVC, SÉRIE R, ÁGUA PLUVIAL, DN 100 MM, FORNECIDO E INSTALADO EM CONDUTORES VERTICAIS DE ÁGUAS PLUVIAIS. AF_06/2022</t>
  </si>
  <si>
    <t>9.3.4</t>
  </si>
  <si>
    <t>89585U</t>
  </si>
  <si>
    <t>JOELHO 45 GRAUS, PVC, SERIE R, ÁGUA PLUVIAL, DN 100 MM, JUNTA ELÁSTICA, FORNECIDO E INSTALADO EM CONDUTORES VERTICAIS DE ÁGUAS PLUVIAIS. AF_06/2022</t>
  </si>
  <si>
    <t>9.3.5</t>
  </si>
  <si>
    <t>99251U</t>
  </si>
  <si>
    <t>CAIXA ENTERRADA HIDRÁULICA RETANGULAR EM ALVENARIA COM TIJOLOS CERÂMICOS MACIÇOS, DIMENSÕES INTERNAS: 0,4X0,4X0,4 M PARA REDE DE DRENAGEM. AF_12/2020</t>
  </si>
  <si>
    <t>9.4</t>
  </si>
  <si>
    <t>LOUÇAS E METAIS</t>
  </si>
  <si>
    <t>9.4.1</t>
  </si>
  <si>
    <t>100849U</t>
  </si>
  <si>
    <t>ASSENTO SANITÁRIO CONVENCIONAL - FORNECIMENTO E INSTALACAO. AF_01/2020</t>
  </si>
  <si>
    <t>9.4.2</t>
  </si>
  <si>
    <t>100853U</t>
  </si>
  <si>
    <t>TORNEIRA CROMADA DE MESA PARA LAVATORIO, TIPO MONOCOMANDO. AF_01/2020</t>
  </si>
  <si>
    <t>9.4.3</t>
  </si>
  <si>
    <t>100853UD</t>
  </si>
  <si>
    <t>TORNEIRA CROMADA DE MESA PARA LAVATORIO, PRESSMATIC COM ACABAMENTO BENEFIT REF. 490706 DOCOL OU EQUIVALENTE TÉCNICO. FORNECIMENTO E INSTALAÇÃO.AF_01/2020</t>
  </si>
  <si>
    <t>9.4.4</t>
  </si>
  <si>
    <t>100858UD</t>
  </si>
  <si>
    <t>MICTÓRIO SIFONADO LOUÇA BRANCA COM SIFAO INTEGRADO REF M.711.17 DECA OU EQUIVALENTE TÉCNICO. FORNECIMENTO E INSTALAÇÃO. AF_01/2020</t>
  </si>
  <si>
    <t>9.4.5</t>
  </si>
  <si>
    <t>100868U</t>
  </si>
  <si>
    <t>BARRA DE APOIO RETA, EM ACO INOX POLIDO, COMPRIMENTO 80 CM, FIXADA NA PAREDE - FORNECIMENTO E INSTALAÇÃO. AF_01/2020</t>
  </si>
  <si>
    <t>9.4.6</t>
  </si>
  <si>
    <t>100874U</t>
  </si>
  <si>
    <t>PUXADOR PARA PCD, FIXADO NA PORTA - FORNECIMENTO E INSTALAÇÃO. AF_01/2020</t>
  </si>
  <si>
    <t>9.4.7</t>
  </si>
  <si>
    <t>102253U</t>
  </si>
  <si>
    <t>DIVISORIA SANITÁRIA, TIPO CABINE, EM GRANITO ACQUALUX, ESP = 2CM, ASSENTADO COM ARGAMASSA COLANTE AC III-E, EXCLUSIVE FERRAGENS. AF_01/2021</t>
  </si>
  <si>
    <t>9.4.8</t>
  </si>
  <si>
    <t>103018U</t>
  </si>
  <si>
    <t>VÁLVULA DE DESCARGA METÁLICA, BASE 1 1/4", ACABAMENTO METALICO CROMADO - FORNECIMENTO E INSTALAÇÃO. AF_08/2021</t>
  </si>
  <si>
    <t>9.4.9</t>
  </si>
  <si>
    <t>86919UD</t>
  </si>
  <si>
    <t>TANQUE DE LOUÇA BRANCA DECA, 40L 60X50CM OU EQUIVALENTE, INCLUSO SIFÃO FLEXÍVEL EM PVC, VÁLVULA METÁLICA E TORNEIRA DE METAL CROMADO PADRÃO MÉDIO - FORNECIMENTO E INSTALAÇÃO. AF_01/2020</t>
  </si>
  <si>
    <t>9.4.10</t>
  </si>
  <si>
    <t>93441U</t>
  </si>
  <si>
    <t>BANCADA GRANITO CINZA 150 X 60 CM, COM CUBA DE EMBUTIR DE AÇO, VÁLVULA AMERICANA EM METAL, SIFÃO FLEXÍVEL EM PVC, ENGATE FLEXÍVEL 30 CM, TORNEIRA CROMADA LONGA, DE PAREDE, 1/2? OU 3/4?, P/ COZINHA, PADRÃO POPULAR - FORNEC. E INSTALAÇÃO. AF_01/2020</t>
  </si>
  <si>
    <t>9.4.11</t>
  </si>
  <si>
    <t>95470UD</t>
  </si>
  <si>
    <t>VASO SANITARIO SIFONADO CONVENCIONAL RAVENA REF. P.9.17 DECA OU EQUIVALENTE TÉCNICO COM LOUÇA BRANCA, INCLUSO CONJUNTO DE LIGAÇÃO PARA BACIA SANITÁRIA AJUSTÁVEL - FORNECIMENTO E INSTALAÇÃO. AF_10/2016</t>
  </si>
  <si>
    <t>9.4.12</t>
  </si>
  <si>
    <t>95472U</t>
  </si>
  <si>
    <t>VASO SANITARIO SIFONADO CONVENCIONAL PARA PCD SEM FURO FRONTAL COM LOUÇA BRANCA SEM ASSENTO, INCLUSO CONJUNTO DE LIGAÇÃO PARA BACIA SANITÁRIA AJUSTÁVEL - FORNECIMENTO E INSTALAÇÃO. AF_01/2020</t>
  </si>
  <si>
    <t>9.4.13</t>
  </si>
  <si>
    <t>95544U</t>
  </si>
  <si>
    <t>PAPELEIRA DE PAREDE EM METAL CROMADO SEM TAMPA, INCLUSO FIXAÇÃO. AF_01/2020</t>
  </si>
  <si>
    <t>9.4.14</t>
  </si>
  <si>
    <t>TRE BANC-0001</t>
  </si>
  <si>
    <t>BANCADA EM GRANITO ACQUALUX COM 2 CUBA DE LOUSA DE EMBUTIR, INCLUSO SIFÃO TIPO GARRAFA E RODABANCA MEDIDAS 1,70X0,5M</t>
  </si>
  <si>
    <t>9.4.15</t>
  </si>
  <si>
    <t>TRE BANC-0002</t>
  </si>
  <si>
    <t>BANCADA EM GRANITO ACQUALUX COM 2 CUBA DE LOUSA DE EMBUTIR, INCLUSO SIFÃO TIPO GARRAFA E RODABANCA MEDIDAS 1,20X0,5M</t>
  </si>
  <si>
    <t>9.4.16</t>
  </si>
  <si>
    <t>TRE BANC-0003</t>
  </si>
  <si>
    <t>BANCADA EM GRANITO ACQUALUX COM CUBA DE LOUSA DE EMBUTIR, INCLUSO SIFÃO TIPO GARRAFA E RODABANCA MEDIDAS 0,88X0,5M</t>
  </si>
  <si>
    <t>9.4.17</t>
  </si>
  <si>
    <t>TRE HIDRO-0001</t>
  </si>
  <si>
    <t>FORNECIMENTO E INSTALAÇÃO DE DUCHA HIGIÊNICA QUADRATTA CLÁSSICA COM GATILHO E ACABAMENTO CROMADO DECA OU SIMILAR.</t>
  </si>
  <si>
    <t>9.5</t>
  </si>
  <si>
    <t>DRENAGEM AR CONDICIONADO</t>
  </si>
  <si>
    <t>9.5.1</t>
  </si>
  <si>
    <t>104315U</t>
  </si>
  <si>
    <t>TUBO, PVC, SOLDÁVEL, DN 20 MM, INSTALADO EM DRENO DE AR CONDICIONADO - FORNECIMENTO E INSTALAÇÃO. AF_08/2022</t>
  </si>
  <si>
    <t>9.5.2</t>
  </si>
  <si>
    <t>104317U</t>
  </si>
  <si>
    <t>JOELHO 90 GRAUS, PVC, SOLDÁVEL, DN 20 MM, INSTALADO EM DRENO DE AR CONDICIONADO - FORNECIMENTO E INSTALAÇÃO. AF_08/2022</t>
  </si>
  <si>
    <t>9.5.3</t>
  </si>
  <si>
    <t>104318U</t>
  </si>
  <si>
    <t>JOELHO 45 GRAUS, PVC, SOLDÁVEL, DN 20 MM, INSTALADO EM DRENO DE AR CONDICIONADO - FORNECIMENTO E INSTALAÇÃO. AF_08/2022</t>
  </si>
  <si>
    <t>9.5.4</t>
  </si>
  <si>
    <t>89865U</t>
  </si>
  <si>
    <t>TUBO, PVC, SOLDÁVEL, DN 25MM, INSTALADO EM DRENO DE AR-CONDICIONADO - FORNECIMENTO E INSTALAÇÃO. AF_08/2022</t>
  </si>
  <si>
    <t>9.5.5</t>
  </si>
  <si>
    <t>89866U</t>
  </si>
  <si>
    <t>JOELHO 90 GRAUS, PVC, SOLDÁVEL, DN 25MM, INSTALADO EM DRENO DE AR-CONDICIONADO - FORNECIMENTO E INSTALAÇÃO. AF_08/2022</t>
  </si>
  <si>
    <t>9.5.6</t>
  </si>
  <si>
    <t>89867U</t>
  </si>
  <si>
    <t>JOELHO 45 GRAUS, PVC, SOLDÁVEL, DN 25MM, INSTALADO EM DRENO DE AR-CONDICIONADO - FORNECIMENTO E INSTALAÇÃO. AF_08/2022</t>
  </si>
  <si>
    <t>9.5.7</t>
  </si>
  <si>
    <t>89869U</t>
  </si>
  <si>
    <t>TE, PVC, SOLDÁVEL, DN 25MM, INSTALADO EM DRENO DE AR-CONDICIONADO - FORNECIMENTO E INSTALAÇÃO. AF_08/2022</t>
  </si>
  <si>
    <t>SISTEMAS E INSTALAÇÕES ELÉTRICAS</t>
  </si>
  <si>
    <t>10.1</t>
  </si>
  <si>
    <t>ELETRODUTOS E FIAÇÃO</t>
  </si>
  <si>
    <t>10.1.1</t>
  </si>
  <si>
    <t>ELETRODUTO RIGIDO, EM ACO ZINCADO OU GALVANIZADO, TIPO PESADO, DN=3/4', APARENTE - FORNECIMENTO E INSTALAÇÃO. AF_10/2022</t>
  </si>
  <si>
    <t>10.1.2</t>
  </si>
  <si>
    <t>ELETRODUTO RIGIDO, EM ACO ZINCADO OU GALVANIZADO, TIPO PESADO, DN=1'', APARENTE- FORNECIMENTO E INSTALAÇÃO. AF_10/2022</t>
  </si>
  <si>
    <t>10.1.3</t>
  </si>
  <si>
    <t>91845U</t>
  </si>
  <si>
    <t>ELETRODUTO FLEXÍVEL CORRUGADO REFORÇADO, PVC, DN 25 MM (3/4"), PARA CIRCUITOS TERMINAIS, INSTALADO EM LAJE - FORNECIMENTO E INSTALAÇÃO. AF_03/2023</t>
  </si>
  <si>
    <t>10.1.4</t>
  </si>
  <si>
    <t>91855U</t>
  </si>
  <si>
    <t>ELETRODUTO FLEXÍVEL CORRUGADO REFORÇADO, PVC, DN 25 MM (3/4"), PARA CIRCUITOS TERMINAIS, INSTALADO EM PAREDE - FORNECIMENTO E INSTALAÇÃO. AF_03/2023</t>
  </si>
  <si>
    <t>10.1.5</t>
  </si>
  <si>
    <t>91924U</t>
  </si>
  <si>
    <t>CABO DE COBRE FLEXÍVEL ISOLADO, 1,5 MM², ANTI-CHAMA 450/750 V, PARA CIRCUITOS TERMINAIS - FORNECIMENTO E INSTALAÇÃO. AF_03/2023</t>
  </si>
  <si>
    <t>10.1.6</t>
  </si>
  <si>
    <t>91926U</t>
  </si>
  <si>
    <t>CABO DE COBRE FLEXÍVEL ISOLADO, 2,5 MM², ANTI-CHAMA 450/750 V, PARA CIRCUITOS TERMINAIS - FORNECIMENTO E INSTALAÇÃO. AF_03/2023</t>
  </si>
  <si>
    <t>10.1.7</t>
  </si>
  <si>
    <t>91928U</t>
  </si>
  <si>
    <t>CABO DE COBRE FLEXÍVEL ISOLADO, 4 MM², ANTI-CHAMA 450/750 V, PARA CIRCUITOS TERMINAIS - FORNECIMENTO E INSTALAÇÃO. AF_03/2023</t>
  </si>
  <si>
    <t>10.1.8</t>
  </si>
  <si>
    <t>91930U</t>
  </si>
  <si>
    <t>CABO DE COBRE FLEXÍVEL ISOLADO, 6 MM², ANTI-CHAMA 450/750 V, PARA CIRCUITOS TERMINAIS - FORNECIMENTO E INSTALAÇÃO. AF_03/2023</t>
  </si>
  <si>
    <t>10.1.9</t>
  </si>
  <si>
    <t>92986U</t>
  </si>
  <si>
    <t>CABO DE COBRE FLEXÍVEL ISOLADO, 35 MM², ANTI-CHAMA 0,6/1,0 KV, PARA REDE ENTERRADA DE DISTRIBUIÇÃO DE ENERGIA ELÉTRICA - FORNECIMENTO E INSTALAÇÃO. AF_12/2021</t>
  </si>
  <si>
    <t>10.1.10</t>
  </si>
  <si>
    <t>92988U</t>
  </si>
  <si>
    <t>CABO DE COBRE FLEXÍVEL ISOLADO, 50 MM², ANTI-CHAMA 0,6/1,0 KV, PARA REDE ENTERRADA DE DISTRIBUIÇÃO DE ENERGIA ELÉTRICA - FORNECIMENTO E INSTALAÇÃO. AF_12/2021</t>
  </si>
  <si>
    <t>10.1.11</t>
  </si>
  <si>
    <t>92990U</t>
  </si>
  <si>
    <t>CABO DE COBRE FLEXÍVEL ISOLADO, 70 MM², ANTI-CHAMA 0,6/1,0 KV, PARA REDE ENTERRADA DE DISTRIBUIÇÃO DE ENERGIA ELÉTRICA - FORNECIMENTO E INSTALAÇÃO. AF_12/2021</t>
  </si>
  <si>
    <t>10.1.12</t>
  </si>
  <si>
    <t>97667UD</t>
  </si>
  <si>
    <t>ELETRODUTO FLEXÍVEL CORRUGADO, PEAD, DN 25, PARA REDE ENTERRADA DE DISTRIBUIÇÃO DE ENERGIA ELÉTRICA - FORNECIMENTO E INSTALAÇÃO. AF_12/2021</t>
  </si>
  <si>
    <t>10.1.13</t>
  </si>
  <si>
    <t>97667UD1</t>
  </si>
  <si>
    <t>ELETRODUTO FLEXÍVEL CORRUGADO, PEAD, DN 32, PARA REDE ENTERRADA DE DISTRIBUIÇÃO DE ENERGIA ELÉTRICA - FORNECIMENTO E INSTALAÇÃO. AF_12/2021</t>
  </si>
  <si>
    <t>10.1.14</t>
  </si>
  <si>
    <t>97669U</t>
  </si>
  <si>
    <t>ELETRODUTO FLEXÍVEL CORRUGADO, PEAD, DN 90 (3"), PARA REDE ENTERRADA DE DISTRIBUIÇÃO DE ENERGIA ELÉTRICA - FORNECIMENTO E INSTALAÇÃO. AF_12/2021</t>
  </si>
  <si>
    <t>10.2</t>
  </si>
  <si>
    <t>TOMADAS, CAIXAS E INTERRUPTORES</t>
  </si>
  <si>
    <t>10.2.1</t>
  </si>
  <si>
    <t>90456U</t>
  </si>
  <si>
    <t>QUEBRA EM ALVENARIA PARA INSTALAÇÃO DE CAIXA DE TOMADA (4X4 OU 4X2). AF_05/2015</t>
  </si>
  <si>
    <t>10.2.2</t>
  </si>
  <si>
    <t>91936U</t>
  </si>
  <si>
    <t>CAIXA OCTOGONAL 4" X 4", PVC, INSTALADA EM LAJE - FORNECIMENTO E INSTALAÇÃO. AF_03/2023</t>
  </si>
  <si>
    <t>10.2.3</t>
  </si>
  <si>
    <t>91940U</t>
  </si>
  <si>
    <t>CAIXA RETANGULAR 4" X 2" MÉDIA (1,30 M DO PISO), PVC, INSTALADA EM PAREDE - FORNECIMENTO E INSTALAÇÃO. AF_03/2023</t>
  </si>
  <si>
    <t>10.2.4</t>
  </si>
  <si>
    <t>91941U</t>
  </si>
  <si>
    <t>CAIXA RETANGULAR 4" X 2" BAIXA (0,30 M DO PISO), PVC, INSTALADA EM PAREDE - FORNECIMENTO E INSTALAÇÃO. AF_03/2023</t>
  </si>
  <si>
    <t>10.2.5</t>
  </si>
  <si>
    <t>91942U</t>
  </si>
  <si>
    <t>CAIXA RETANGULAR 4" X 4" ALTA (2,00 M DO PISO), PVC, INSTALADA EM PAREDE - FORNECIMENTO E INSTALAÇÃO. AF_03/2023</t>
  </si>
  <si>
    <t>10.2.6</t>
  </si>
  <si>
    <t>91953U</t>
  </si>
  <si>
    <t>INTERRUPTOR SIMPLES (1 MÓDULO), 10A/250V, INCLUINDO SUPORTE E PLACA - FORNECIMENTO E INSTALAÇÃO. AF_03/2023</t>
  </si>
  <si>
    <t>10.2.7</t>
  </si>
  <si>
    <t>91955U</t>
  </si>
  <si>
    <t>INTERRUPTOR PARALELO (1 MÓDULO), 10A/250V, INCLUINDO SUPORTE E PLACA - FORNECIMENTO E INSTALAÇÃO. AF_03/2023</t>
  </si>
  <si>
    <t>10.2.8</t>
  </si>
  <si>
    <t>91959U</t>
  </si>
  <si>
    <t>INTERRUPTOR SIMPLES (2 MÓDULOS), 10A/250V, INCLUINDO SUPORTE E PLACA - FORNECIMENTO E INSTALAÇÃO. AF_03/2023</t>
  </si>
  <si>
    <t>10.2.9</t>
  </si>
  <si>
    <t>91967U</t>
  </si>
  <si>
    <t>INTERRUPTOR SIMPLES (3 MÓDULOS), 10A/250V, INCLUINDO SUPORTE E PLACA - FORNECIMENTO E INSTALAÇÃO. AF_03/2023</t>
  </si>
  <si>
    <t>10.2.10</t>
  </si>
  <si>
    <t>91985U</t>
  </si>
  <si>
    <t>INTERRUPTOR PULSADOR CAMPAINHA (1 MÓDULO), 10A/250V, INCLUINDO SUPORTE E PLACA - FORNECIMENTO E INSTALAÇÃO. AF_03/2023</t>
  </si>
  <si>
    <t>10.2.11</t>
  </si>
  <si>
    <t>91992U</t>
  </si>
  <si>
    <t>TOMADA ALTA DE EMBUTIR (1 MÓDULO), 2P+T 10 A, INCLUINDO SUPORTE E PLACA - FORNECIMENTO E INSTALAÇÃO. AF_03/2023</t>
  </si>
  <si>
    <t>10.2.12</t>
  </si>
  <si>
    <t>91996U</t>
  </si>
  <si>
    <t>TOMADA MÉDIA DE EMBUTIR (1 MÓDULO), 2P+T 10 A, INCLUINDO SUPORTE E PLACA - FORNECIMENTO E INSTALAÇÃO. AF_03/2023</t>
  </si>
  <si>
    <t>10.2.13</t>
  </si>
  <si>
    <t>91997U</t>
  </si>
  <si>
    <t>TOMADA MÉDIA DE EMBUTIR (1 MÓDULO), 2P+T 20 A, INCLUINDO SUPORTE E PLACA - FORNECIMENTO E INSTALAÇÃO. AF_03/2023</t>
  </si>
  <si>
    <t>10.2.14</t>
  </si>
  <si>
    <t>92000U</t>
  </si>
  <si>
    <t>TOMADA BAIXA DE EMBUTIR (1 MÓDULO), 2P+T 10 A, INCLUINDO SUPORTE E PLACA - FORNECIMENTO E INSTALAÇÃO. AF_03/2023</t>
  </si>
  <si>
    <t>10.2.15</t>
  </si>
  <si>
    <t>92023U</t>
  </si>
  <si>
    <t>INTERRUPTOR SIMPLES (1 MÓDULO) COM 1 TOMADA DE EMBUTIR 2P+T 10 A, INCLUINDO SUPORTE E PLACA - FORNECIMENTO E INSTALAÇÃO. AF_03/2023</t>
  </si>
  <si>
    <t>10.2.16</t>
  </si>
  <si>
    <t>92869U</t>
  </si>
  <si>
    <t>CAIXA RETANGULAR 4" X 2" BAIXA (0,30 M DO PISO), METÁLICA, INSTALADA EM PAREDE - FORNECIMENTO E INSTALAÇÃO. AF_03/2023</t>
  </si>
  <si>
    <t>10.2.17</t>
  </si>
  <si>
    <t>92872U</t>
  </si>
  <si>
    <t>CAIXA RETANGULAR 4" X 4" BAIXA (0,30 M DO PISO), METÁLICA, INSTALADA EM PAREDE - FORNECIMENTO E INSTALAÇÃO. AF_03/2023</t>
  </si>
  <si>
    <t>10.2.18</t>
  </si>
  <si>
    <t>97596U</t>
  </si>
  <si>
    <t>SENSOR DE PRESENÇA SEM FOTOCÉLULA, FIXAÇÃO EM PAREDE - FORNECIMENTO E INSTALAÇÃO. AF_02/2020</t>
  </si>
  <si>
    <t>10.2.19</t>
  </si>
  <si>
    <t>97598U</t>
  </si>
  <si>
    <t>SENSOR DE PRESENÇA SEM FOTOCÉLULA, FIXAÇÃO EM TETO - FORNECIMENTO E INSTALAÇÃO. AF_02/2020</t>
  </si>
  <si>
    <t>10.2.20</t>
  </si>
  <si>
    <t>97888U</t>
  </si>
  <si>
    <t>CAIXA ENTERRADA ELÉTRICA RETANGULAR, EM ALVENARIA COM TIJOLOS CERÂMICOS MACIÇOS, FUNDO COM BRITA, DIMENSÕES INTERNAS: 0,6X0,6X0,6 M. AF_12/2020</t>
  </si>
  <si>
    <t>10.3</t>
  </si>
  <si>
    <t>QUADROS E DISJUNTORES</t>
  </si>
  <si>
    <t>10.3.1</t>
  </si>
  <si>
    <t>TRE ELE-0001</t>
  </si>
  <si>
    <t>FORNECIMENTO, MONTAGEM E INSTALAÇÃO QUADRO DE DISTRIBUIÇÃO QDLT CONFORME PROJETO.</t>
  </si>
  <si>
    <t>10.3.2</t>
  </si>
  <si>
    <t>TRE ELE-0004</t>
  </si>
  <si>
    <t>FORNECIMENTO, MONTAGEM E INSTALAÇÃO QUADRO DE DISTRIBUIÇÃO QDAC CONFORME PROJETO.</t>
  </si>
  <si>
    <t>10.3.3</t>
  </si>
  <si>
    <t>TRE ELE-0005</t>
  </si>
  <si>
    <t>FORNECIMENTO, MONTAGEM E INSTALAÇÃO QUADRO DE DISTRIBUIÇÃO QDEE CONFORME PROJETO.</t>
  </si>
  <si>
    <t>10.3.4</t>
  </si>
  <si>
    <t>TRE ELE-0006</t>
  </si>
  <si>
    <t>FORNECIMENTO E INSTALAÇÃO QUADRO DE EQUALIZAÇÃO INCLUSO TERMINAIS CONFORME PROJETO ELÉTRICO.</t>
  </si>
  <si>
    <t>10.4</t>
  </si>
  <si>
    <t>ILUMINAÇÃO</t>
  </si>
  <si>
    <t>10.4.1</t>
  </si>
  <si>
    <t>101632U</t>
  </si>
  <si>
    <t xml:space="preserve">SINAPI </t>
  </si>
  <si>
    <t>RELÉ FOTOELÉTRICO PARA COMANDO DE ILUMINAÇÃO EXTERNA 1000 W - FORNECIMENTO E INSTALAÇÃO. AF_08/2020</t>
  </si>
  <si>
    <t>10.4.2</t>
  </si>
  <si>
    <t>103782U</t>
  </si>
  <si>
    <t>LUMINÁRIA TIPO PLAFON CIRCULAR, DE SOBREPOR, COM LED DE 12/13 W - FORNECIMENTO E INSTALAÇÃO. AF_03/2022</t>
  </si>
  <si>
    <t>10.4.3</t>
  </si>
  <si>
    <t>97599U</t>
  </si>
  <si>
    <t>LUMINÁRIA DE EMERGÊNCIA, COM 30 LÂMPADAS LED DE 2 W, SEM REATOR - FORNECIMENTO E INSTALAÇÃO. AF_02/2020</t>
  </si>
  <si>
    <t>10.4.4</t>
  </si>
  <si>
    <t>97607U</t>
  </si>
  <si>
    <t>LUMINÁRIA ARANDELA TIPO TARTARUGA, DE SOBREPOR, COM 1 LÂMPADA LED DE 6 W, SEM REATOR - FORNECIMENTO E INSTALAÇÃO. AF_02/2020</t>
  </si>
  <si>
    <t>10.4.5</t>
  </si>
  <si>
    <t>TRE ILUM- 0001</t>
  </si>
  <si>
    <t>LUMINÁRIA DE SOBREPOR TIPO CALHA ALETADA DE 120 CM PARA 2 LAMPADAS TUBULARES LED 18-20W INCLUSAS. FORNECIMENTO E INSTALAÇÃO.</t>
  </si>
  <si>
    <t>10.4.6</t>
  </si>
  <si>
    <t>TRE ILUM- 0002</t>
  </si>
  <si>
    <t>REFLETOR LED 250W EXTERNO.FORNECIMENTO E INSTALAÇÃO.</t>
  </si>
  <si>
    <t xml:space="preserve">SUBTOTAL:  </t>
  </si>
  <si>
    <t>10.5</t>
  </si>
  <si>
    <t>SPDA</t>
  </si>
  <si>
    <t>10.5.1</t>
  </si>
  <si>
    <t>TAMPAO FOFO SIMPLES COM BASE, CLASSE A15 CARGA MAX 1,5 T, 300 X 300 MM (COM INSCRICAO EM RELEVO DO TIPO DE REDE)</t>
  </si>
  <si>
    <t>10.5.2</t>
  </si>
  <si>
    <t>93358U</t>
  </si>
  <si>
    <t>ESCAVAÇÃO MANUAL DE VALA COM PROFUNDIDADE MENOR OU IGUAL A 1,30 M. AF_02/2021</t>
  </si>
  <si>
    <t>10.5.3</t>
  </si>
  <si>
    <t>96977U</t>
  </si>
  <si>
    <t>CORDOALHA DE COBRE NU 50 MM², ENTERRADA, SEM ISOLADOR - FORNECIMENTO E INSTALAÇÃO. AF_12/2017</t>
  </si>
  <si>
    <t>10.5.4</t>
  </si>
  <si>
    <t>96985U</t>
  </si>
  <si>
    <t>HASTE DE ATERRAMENTO 5/8 PARA SPDA - FORNECIMENTO E INSTALAÇÃO. AF_12/2017</t>
  </si>
  <si>
    <t>10.5.5</t>
  </si>
  <si>
    <t>97886U</t>
  </si>
  <si>
    <t>CAIXA ENTERRADA ELÉTRICA RETANGULAR, EM ALVENARIA COM TIJOLOS CERÂMICOS MACIÇOS, FUNDO COM BRITA, DIMENSÕES INTERNAS: 0,3X0,3X0,3 M. AF_12/2020</t>
  </si>
  <si>
    <t>10.5.6</t>
  </si>
  <si>
    <t>TRE SPDA- 0001</t>
  </si>
  <si>
    <t>FORNECIMENTO E INSTALAÇÃO PARA-RAIO TIPO FRANKLIN COMPLETO CONFORME PROJETO.</t>
  </si>
  <si>
    <t>LÓGICA E TELECOMUNICAÇÃO</t>
  </si>
  <si>
    <t>11.1</t>
  </si>
  <si>
    <t>100561U</t>
  </si>
  <si>
    <t>QUADRO DE DISTRIBUICAO PARA TELEFONE N.3, 40X40X12CM EM CHAPA METALICA, DE EMBUTIR, SEM ACESSORIOS, PADRAO TELEBRAS, FORNECIMENTO E INSTALAÇÃO. AF_11/2019</t>
  </si>
  <si>
    <t>11.2</t>
  </si>
  <si>
    <t>101795U</t>
  </si>
  <si>
    <t>CAIXA ENTERRADA PARA INSTALAÇÕES TELEFÔNICAS TIPO R1, EM ALVENARIA COM BLOCOS DE CONCRETO, DIMENSÕES INTERNAS: 0,35X0,60X0,60 M, EXCLUINDO TAMPÃO. AF_12/2020</t>
  </si>
  <si>
    <t>11.3</t>
  </si>
  <si>
    <t>101798U</t>
  </si>
  <si>
    <t>TAMPA PARA CAIXA TIPO R1, EM FERRO FUNDIDO, DIMENSÕES INTERNAS: 0,40 X 0,60 M - FORNECIMENTO E INSTALAÇÃO. AF_12/2020</t>
  </si>
  <si>
    <t>11.4</t>
  </si>
  <si>
    <t>98261U</t>
  </si>
  <si>
    <t>CABO TELEFÔNICO CCI-50 1 PAR, INSTALADO EM ENTRADA DE EDIFICAÇÃO - FORNECIMENTO E INSTALAÇÃO. AF_11/2019</t>
  </si>
  <si>
    <t>11.5</t>
  </si>
  <si>
    <t>98288U</t>
  </si>
  <si>
    <t>CABO TELEFÔNICO CCI-50 2 PARES, SEM BLINDAGEM, INSTALADO EM DISTRIBUIÇÃO DE EDIFICAÇÃO INSTITUCIONAL - FORNECIMENTO E INSTALAÇÃO. AF_11/2019</t>
  </si>
  <si>
    <t>11.6</t>
  </si>
  <si>
    <t>98289U</t>
  </si>
  <si>
    <t>CABO TELEFÔNICO CCI-50 3 PARES, SEM BLINDAGEM, INSTALADO EM DISTRIBUIÇÃO DE EDIFICAÇÃO INSTITUCIONAL - FORNECIMENTO E INSTALAÇÃO. AF_11/2019</t>
  </si>
  <si>
    <t>11.7</t>
  </si>
  <si>
    <t>98290U</t>
  </si>
  <si>
    <t>CABO TELEFÔNICO CCI-50 4 PARES, SEM BLINDAGEM, INSTALADO EM DISTRIBUIÇÃO DE EDIFICAÇÃO INSTITUCIONAL - FORNECIMENTO E INSTALAÇÃO. AF_11/2019</t>
  </si>
  <si>
    <t>11.8</t>
  </si>
  <si>
    <t>98299U</t>
  </si>
  <si>
    <t>CABO ELETRÔNICO CATEGORIA 6A, INSTALADO EM EDIFICAÇÃO INSTITUCIONAL - FORNECIMENTO E INSTALAÇÃO. AF_11/2019</t>
  </si>
  <si>
    <t>11.9</t>
  </si>
  <si>
    <t>98305UD</t>
  </si>
  <si>
    <t>RACK 36U CONFORME PROJETO LÓGICA, INCLUSO VENTILAÇÃO E PATCH PANEL 24 PORTAS - FORNECIMENTO E INSTALAÇÃO. AF_11/2019</t>
  </si>
  <si>
    <t>11.10</t>
  </si>
  <si>
    <t>98307U</t>
  </si>
  <si>
    <t>TOMADA DE REDE RJ45 - FORNECIMENTO E INSTALAÇÃO. AF_11/2019</t>
  </si>
  <si>
    <t>11.11</t>
  </si>
  <si>
    <t>TRE LOG-0001</t>
  </si>
  <si>
    <t>CERTIFICAÇÃO DE PONTO DE REDE LÓGICA, INCLUSO ALIMENTAÇÃO, DESLOCAMENTO E HOSPEDAGEM.</t>
  </si>
  <si>
    <t>AR CONDICIONADO E MOTORES</t>
  </si>
  <si>
    <t>12.1</t>
  </si>
  <si>
    <t>103247U</t>
  </si>
  <si>
    <t>AR CONDICIONADO SPLIT INVERTER, HI-WALL (PAREDE), 12000 BTU/H, CICLO FRIO - FORNECIMENTO E INSTALAÇÃO. AF_11/2021_PE</t>
  </si>
  <si>
    <t>12.2</t>
  </si>
  <si>
    <t>103253U</t>
  </si>
  <si>
    <t>AR CONDICIONADO SPLIT INVERTER, HI-WALL (PAREDE), 24000 BTU/H, CICLO FRIO - FORNECIMENTO E INSTALAÇÃO. AF_11/2021_PE</t>
  </si>
  <si>
    <t>12.3</t>
  </si>
  <si>
    <t>103261U</t>
  </si>
  <si>
    <t>AR CONDICIONADO SPLIT INVERTER, PISO TETO, 36000 BTU/H, CICLO FRIO - FORNECIMENTO E INSTALAÇÃO. AF_11/2021_PE</t>
  </si>
  <si>
    <t>12.4</t>
  </si>
  <si>
    <t>103265U</t>
  </si>
  <si>
    <t>AR CONDICIONADO SPLIT INVERTER, PISO TETO, APRESENTANDO 60000 BTU/H, CICLO FRIO - FORNECIMENTO E INSTALAÇÃO. AF_11/2021_PE</t>
  </si>
  <si>
    <t>12.5</t>
  </si>
  <si>
    <t>TRE AR-0001</t>
  </si>
  <si>
    <t>FORNECIMENTO E INSTALAÇÃO DE CORTINA DE AR ELGIN 150CM COMPACT OU EQUIVALENTE TÉCNICO.</t>
  </si>
  <si>
    <t>12.6</t>
  </si>
  <si>
    <t>TRE ELE-0007</t>
  </si>
  <si>
    <t>FORNECIMENTO E INSTALAÇÃO DE MOTOR PARA PORTÃO DE CORRER DE 1/2HP GAREN OU SIMILAR, INCLUSO CREMALHEIRAS, CENTRAL, KIT FIM DE CURSO E 2 CONTROLES.</t>
  </si>
  <si>
    <t>REVESTIMENTO PARA PAREDES, PISOS E FORROS</t>
  </si>
  <si>
    <t>13.1</t>
  </si>
  <si>
    <t>REVESTIMENTO PISO</t>
  </si>
  <si>
    <t>13.1.1</t>
  </si>
  <si>
    <t>101094U</t>
  </si>
  <si>
    <t>PISO PODOTÁTIL DE ALERTA OU DIRECIONAL, DE BORRACHA, ASSENTADO SOBRE PISO CERÂMICO. AF_05/2020</t>
  </si>
  <si>
    <t>13.1.2</t>
  </si>
  <si>
    <t>102492U</t>
  </si>
  <si>
    <t>PINTURA DE PISO COM TINTA ACRÍLICA, APLICAÇÃO MANUAL, 3 DEMÃOS, INCLUSO FUNDO PREPARADOR. AF_05/2021</t>
  </si>
  <si>
    <t>13.1.3</t>
  </si>
  <si>
    <t>102500U</t>
  </si>
  <si>
    <t>PINTURA DE DEMARCAÇÃO DE VAGA COM TINTA ACRÍLICA, E = 10 CM, APLICAÇÃO MANUAL. AF_05/2021</t>
  </si>
  <si>
    <t>13.1.4</t>
  </si>
  <si>
    <t>102513U</t>
  </si>
  <si>
    <t>PINTURA DE SÍMBOLOS E TEXTOS COM TINTA ACRÍLICA, DEMARCAÇÃO COM FITA ADESIVA E APLICAÇÃO COM ROLO. AF_05/2021</t>
  </si>
  <si>
    <t>13.1.5</t>
  </si>
  <si>
    <t>87250UD</t>
  </si>
  <si>
    <t>REVESTIMENTO CERÂMICO PARA PISO CARGO PLUS 45X45 PEI 5, CLASSE A, ELIANE OU EQUIVALENTE TÉCNICO.</t>
  </si>
  <si>
    <t>13.1.6</t>
  </si>
  <si>
    <t>88649UD</t>
  </si>
  <si>
    <t>RODAPÉ CERÂMICO DE 7CM DE ALTURA COM PISO CERAMICO CARGO PLUS 45X45 PEI 5, CLASSE A, ELIANE OU EQUIVALENTE TECNICO. AF_02/2023</t>
  </si>
  <si>
    <t>13.1.7</t>
  </si>
  <si>
    <t>98689U</t>
  </si>
  <si>
    <t>SOLEIRA EM GRANITO, LARGURA 15 CM, ESPESSURA 2,0 CM. AF_09/2020</t>
  </si>
  <si>
    <t>13.2</t>
  </si>
  <si>
    <t>REVESTIMENTO DE PAREDES INTERNAS</t>
  </si>
  <si>
    <t>13.2.1</t>
  </si>
  <si>
    <t>13.2.2</t>
  </si>
  <si>
    <t>87273UD</t>
  </si>
  <si>
    <t>REVESTIMENTO CERÂMICO PARA PAREDES INTERNAS COM AZULEJOS PORTINARI WHITE PLAIN LUX BOLD OU EQUIVALENTE TÉCNICO DE DIMENSÕES 29,8X60,1 CM APLICADAS NA ALTURA INTEIRA DAS PAREDES. AF_02/2023_PE</t>
  </si>
  <si>
    <t>13.2.3</t>
  </si>
  <si>
    <t>87530U</t>
  </si>
  <si>
    <t>MASSA ÚNICA, PARA RECEBIMENTO DE PINTURA, EM ARGAMASSA TRAÇO 1:2:8, PREPARO MANUAL, APLICADA MANUALMENTE EM FACES INTERNAS DE PAREDES, ESPESSURA DE 20MM, COM EXECUÇÃO DE TALISCAS. AF_06/2014</t>
  </si>
  <si>
    <t>13.2.4</t>
  </si>
  <si>
    <t>87532U</t>
  </si>
  <si>
    <t>EMBOÇO, PARA RECEBIMENTO DE CERÂMICA, EM ARGAMASSA TRAÇO 1:2:8, PREPARO MANUAL, APLICADO MANUALMENTE EM FACES INTERNAS DE PAREDES, PARA AMBIENTE COM ÁREA ENTRE 5M2 E 10M2, ESPESSURA DE 20MM, COM EXECUÇÃO DE TALISCAS. AF_06/2014</t>
  </si>
  <si>
    <t>13.2.5</t>
  </si>
  <si>
    <t>87879U</t>
  </si>
  <si>
    <t>CHAPISCO APLICADO EM ALVENARIAS E ESTRUTURAS DE CONCRETO INTERNAS, COM COLHER DE PEDREIRO. ARGAMASSA TRAÇO 1:3 COM PREPARO EM BETONEIRA 400L. AF_10/2022</t>
  </si>
  <si>
    <t>13.2.6</t>
  </si>
  <si>
    <t>87886U</t>
  </si>
  <si>
    <t>CHAPISCO APLICADO NO TETO OU EM ESTRUTURA, COM DESEMPENADEIRA DENTADA. ARGAMASSA INDUSTRIALIZADA COM PREPARO MANUAL. AF_10/2022</t>
  </si>
  <si>
    <t>13.2.7</t>
  </si>
  <si>
    <t>88484U</t>
  </si>
  <si>
    <t>APLICAÇÃO DE FUNDO SELADOR ACRÍLICO EM TETO, UMA DEMÃO. AF_06/2014</t>
  </si>
  <si>
    <t>13.2.8</t>
  </si>
  <si>
    <t>88485U</t>
  </si>
  <si>
    <t>APLICAÇÃO DE FUNDO SELADOR ACRÍLICO EM PAREDES, UMA DEMÃO. AF_06/2014</t>
  </si>
  <si>
    <t>13.2.9</t>
  </si>
  <si>
    <t>88488UD</t>
  </si>
  <si>
    <t>APLICAÇÃO MANUAL DE PINTURA COM TINTA LÁTEX ACRÍLICA SUVINIL TOQUE DE SEDA F103 OU EQUIVALENTE TÉCNICO EM TETO, DUAS DEMÃOS. AF_06/2014</t>
  </si>
  <si>
    <t>13.2.10</t>
  </si>
  <si>
    <t>88489UD</t>
  </si>
  <si>
    <t>APLICAÇÃO MANUAL DE PINTURA COM TINTA LÁTEX ACRÍLICA SUVINIL TOQUE DE SEDA F103 OU EQUIVALENTE TÉCNICO EM PAREDES, DUAS DEMÃOS. AF_06/2014</t>
  </si>
  <si>
    <t>13.2.11</t>
  </si>
  <si>
    <t>90407U</t>
  </si>
  <si>
    <t>MASSA ÚNICA, PARA RECEBIMENTO DE PINTURA, EM ARGAMASSA TRAÇO 1:2:8, PREPARO MANUAL, APLICADA MANUALMENTE EM TETO, ESPESSURA DE 20MM, COM EXECUÇÃO DE TALISCAS. AF_03/2015</t>
  </si>
  <si>
    <t>13.3</t>
  </si>
  <si>
    <t>REVESTIMENTO DE PAREDES EXTERNAS</t>
  </si>
  <si>
    <t>13.3.1</t>
  </si>
  <si>
    <t>104234U</t>
  </si>
  <si>
    <t>EMBOÇO OU MASSA ÚNICA EM ARGAMASSA TRAÇO 1:2:8, PREPARO MANUAL, APLICADA MANUALMENTE EM PANOS DE FACHADA SEM PRESENÇA DE VÃOS, ESPESSURA DE 25 MM, ACESSO POR ANDAIME. AF_08/2022</t>
  </si>
  <si>
    <t>13.3.2</t>
  </si>
  <si>
    <t>87244U</t>
  </si>
  <si>
    <t>REVESTIMENTO CERÂMICO PARA PAREDES EXTERNAS EM PASTILHAS DE PORCELANA 5 X 5 CM (PLACAS DE 30 X 30 CM), ALINHADAS A PRUMO. AF_02/2023</t>
  </si>
  <si>
    <t>13.3.3</t>
  </si>
  <si>
    <t>87904U</t>
  </si>
  <si>
    <t>CHAPISCO APLICADO EM ALVENARIA (COM PRESENÇA DE VÃOS) E ESTRUTURAS DE CONCRETO DE FACHADA, COM COLHER DE PEDREIRO. ARGAMASSA TRAÇO 1:3 COM PREPARO MANUAL. AF_10/2022</t>
  </si>
  <si>
    <t>13.3.4</t>
  </si>
  <si>
    <t>88415U</t>
  </si>
  <si>
    <t>APLICAÇÃO MANUAL DE FUNDO SELADOR ACRÍLICO EM PAREDES EXTERNAS DE CASAS. AF_06/2014</t>
  </si>
  <si>
    <t>13.3.5</t>
  </si>
  <si>
    <t>88431UD</t>
  </si>
  <si>
    <t>APLICAÇÃO MANUAL DE PINTURA COM TINTA TEXTURIZADA ACRÍLICA EM PAREDES EXTERNAS NAS CORES INDICADAS EM PROJETO, TEXTURA IBRATIN OU EQUIVALENTE. AF_06/2014</t>
  </si>
  <si>
    <t>SERVIÇOS AUXILIARES E COMPLEMENTARES</t>
  </si>
  <si>
    <t>14.1</t>
  </si>
  <si>
    <t>COMUNICAÇÃO VISUAL</t>
  </si>
  <si>
    <t>14.1.1</t>
  </si>
  <si>
    <t>TRE COMUN-0001</t>
  </si>
  <si>
    <t>FORNECIMENTO E INSTALAÇÃO DE LETREIRO DE AÇO INOX COM 15 LETRAS 20CM FACE ESCOVADA COM REBORDO PRETO FOSCO DE 2,5CM (PADRÃO TRE)</t>
  </si>
  <si>
    <t>14.1.2</t>
  </si>
  <si>
    <t>TRE COMUN-0002</t>
  </si>
  <si>
    <t>FORNECIMENTO E INSTALAÇÃO DE LETREIRO EM AÇO INOX COM 17 LETRAS 30CM FACE ESCOVADA COM REBORDO PRETO FOSCO DE 3CM (PADRÃO DO TRE)</t>
  </si>
  <si>
    <t>14.1.3</t>
  </si>
  <si>
    <t>TRE COMUN-0003</t>
  </si>
  <si>
    <t>FORNECIMENTO E INSTALAÇÃO BRASÃO REPUBLICA EM AÇO INOX ESCOVADO QUIMIOGRAVADO 40CM CORES OFICIAIS COM REBORDO PRETO FOSCO DE 3CM.</t>
  </si>
  <si>
    <t>14.1.4</t>
  </si>
  <si>
    <t>TRE COMUN-0004</t>
  </si>
  <si>
    <t>FORNECIMENTO E INSTALAÇÃO DE PLACA DE PVC EXPANDIDO, NA COR AZUL/PRETO PADRÃO TRE, MEDINDO 36X10CM. LETRAS RECORTE DE VINIL BRANCO. COM SUPORTE DE ALUMÍNIO. PLACA DUPLA FACE FIXAÇÃO NA PAREDE.</t>
  </si>
  <si>
    <t>14.1.5</t>
  </si>
  <si>
    <t>TRE COMUN-0005</t>
  </si>
  <si>
    <t>FORNECIMENTO E INSTALAÇÃO DE PLACA DE PVC EXPANDIDO, NA COR AZUL/PRETO, MEDINDO 30X09CM. LETRAS RECORTE DE VINIL BRANCO PARA INSTALAÇÃO EM PORTAS.</t>
  </si>
  <si>
    <t>14.1.6</t>
  </si>
  <si>
    <t>TRE COMUN-0006</t>
  </si>
  <si>
    <t>FORNECIMENTO E INSTALAÇÃO DE PLACA DE PVC EXPANDIDO, NA COR AZUL/PRETO, FORMATO WC. LETRAS RECORTE DE VINIL BRANCO.</t>
  </si>
  <si>
    <t>14.1.7</t>
  </si>
  <si>
    <t>TRE COMUN-0007</t>
  </si>
  <si>
    <t>PLACA DE INAUGURAÇÃO DE AÇO ESCOVADO, QUIMIOGRAVADO: MEDINDO 60 X 40 CM, MAIS GRANITO CINZA DE 65 X 45 CM.</t>
  </si>
  <si>
    <t>14.2</t>
  </si>
  <si>
    <t>PAISAGISMO</t>
  </si>
  <si>
    <t>14.2.1</t>
  </si>
  <si>
    <t>103946U</t>
  </si>
  <si>
    <t>PLANTIO DE GRAMA ESMERALDA OU SÃO CARLOS OU CURITIBANA, EM PLACAS. AF_05/2022</t>
  </si>
  <si>
    <t>14.2.2</t>
  </si>
  <si>
    <t>TRE BICICLETÁRIO</t>
  </si>
  <si>
    <t>FORNECIMENTO E INSTALAÇÃO DE BICICLETÁRIO EM TUBO DE AÇO GALVANIZADO LEVE 40MM, INCLUSO PINTURA, FIXADO EM PISO DE CONCRETO.</t>
  </si>
  <si>
    <t>14.2.3</t>
  </si>
  <si>
    <t>TRE MASTRO</t>
  </si>
  <si>
    <t>FORNECIMENTO E INSTALAÇÃO DE MASTRO DE BANDEIRAS, INCLUSO BASE EM ESTRUTURA DE CONCRETO (3X0,3M) E MASTROS.</t>
  </si>
  <si>
    <t>14.3</t>
  </si>
  <si>
    <t>CASA DE GÁS E ESCADA MARINHEIRO</t>
  </si>
  <si>
    <t>14.3.1</t>
  </si>
  <si>
    <t>AGESUL</t>
  </si>
  <si>
    <t>ESCADA MARINHEIRO SEM GUARDA CORPO INCLUSIVE FUNDO ANTICORROSIVO 2 DEMAOS</t>
  </si>
  <si>
    <t>14.3.2</t>
  </si>
  <si>
    <t>GUARDA CORPO PARA ESCADA MARINHEIRO INCLUSIVE FUNDO ANTICORROSIVO 2 DEMAOS</t>
  </si>
  <si>
    <t>14.3.3</t>
  </si>
  <si>
    <t>FERROLHO COM FECHO / TRINCO REDONDO, EM ACO GALVANIZADO / ZINCADO, DE SOBREPOR, COM COMPRIMENTO DE 2" E ESPESSURA MINIMA DA CHAPA DE 0,90 MM, PARA PORTAS E JANELAS</t>
  </si>
  <si>
    <t>14.3.4</t>
  </si>
  <si>
    <t>14.4</t>
  </si>
  <si>
    <t>MUROS</t>
  </si>
  <si>
    <t>14.4.1</t>
  </si>
  <si>
    <t>87794U</t>
  </si>
  <si>
    <t>EMBOÇO OU MASSA ÚNICA EM ARGAMASSA TRAÇO 1:2:8, PREPARO MANUAL, APLICADA MANUALMENTE EM PANOS CEGOS DE FACHADA (SEM PRESENÇA DE VÃOS), ESPESSURA DE 25 MM. AF_09/2022</t>
  </si>
  <si>
    <t>14.4.2</t>
  </si>
  <si>
    <t>14.4.3</t>
  </si>
  <si>
    <t>95305U</t>
  </si>
  <si>
    <t>TEXTURA ACRÍLICA, APLICAÇÃO MANUAL EM PAREDE, UMA DEMÃO. AF_04/2023</t>
  </si>
  <si>
    <t>14.4.4</t>
  </si>
  <si>
    <t>96130U</t>
  </si>
  <si>
    <t>APLICAÇÃO MANUAL DE MASSA ACRÍLICA EM PAREDES EXTERNAS DE CASAS, UMA DEMÃO. AF_05/2017</t>
  </si>
  <si>
    <t>14.5</t>
  </si>
  <si>
    <t>PSCIP</t>
  </si>
  <si>
    <t>14.5.1</t>
  </si>
  <si>
    <t>101905U</t>
  </si>
  <si>
    <t>EXTINTOR DE INCÊNDIO PORTÁTIL COM CARGA DE ÁGUA PRESSURIZADA DE 10 L, CLASSE A - FORNECIMENTO E INSTALAÇÃO. AF_10/2020_PE</t>
  </si>
  <si>
    <t>14.5.2</t>
  </si>
  <si>
    <t>101909U</t>
  </si>
  <si>
    <t>EXTINTOR DE INCÊNDIO PORTÁTIL COM CARGA DE PQS DE 6 KG, CLASSE BC - FORNECIMENTO E INSTALAÇÃO. AF_10/2020_PE</t>
  </si>
  <si>
    <t>14.5.3</t>
  </si>
  <si>
    <t>11853/ORSE-SER</t>
  </si>
  <si>
    <t>ORSE</t>
  </si>
  <si>
    <t>Placa de sinalizacao de seguranca contra incendio, fotoluminescente, retangular, *20 x 40* cm, em pvc *2* mm anti-chamas (simbolos, cores e pictogramas conforme nbr 13434)</t>
  </si>
  <si>
    <t>14.5.4</t>
  </si>
  <si>
    <t>12884/ORSE-SER</t>
  </si>
  <si>
    <t>Placa de sinalizacao, fotoluminescente, 38x19 cm, em pvc , com seta indicativa de sentido (esquerda ou direita) de saída de emergência- Placa S2</t>
  </si>
  <si>
    <t>14.5.5</t>
  </si>
  <si>
    <t>12888/ORSE-SER</t>
  </si>
  <si>
    <t>Placa de sinalizacao, fotoluminescente, em pvc , com logotipo "Extintor de incêndio portátil"- Placa E5</t>
  </si>
  <si>
    <t>BANCADA E BALCÕES</t>
  </si>
  <si>
    <t>15.1</t>
  </si>
  <si>
    <t>TRE BANC-0004</t>
  </si>
  <si>
    <t>BANCADA GRANITO ACQUALUX DEPÓSITO DE URNA FORNECIMENTO E INSTALAÇÃO</t>
  </si>
  <si>
    <t>15.2</t>
  </si>
  <si>
    <t>TRE BANC-0005</t>
  </si>
  <si>
    <t>BALCÃO CENTRAL DE ATENDIMENTO EM TIJOLO DE VIDRO FOSCO E TAMPO EM GRANITO ACQUALUX CONFORME PROJETO ARQUITETONICO.</t>
  </si>
  <si>
    <t>REFORMA EDIFICAÇÃO EXISTENTE</t>
  </si>
  <si>
    <t>16.1</t>
  </si>
  <si>
    <t>100689UD</t>
  </si>
  <si>
    <t>KIT DE PORTA DE MADEIRA FREIJÓ IMPRESSO PINHAL, 80X210CM, ITENS INCLUSOS: DOBRADIÇAS, MONTAGEM E INSTALAÇÃO DE BATENTE PINHAL FREIJÓ MÉDIO IMPRESSO 12CM, GUARNIÇÃO PINHAL FREIJÓ MÉDIO IMPRESSO 5CM, MARCA GRUPO PAZINHA OU EQUIVALENTE TÉCNICO, FECHADURA COM EXECUÇÃO DO FURO - FORNECIMENTO E INSTALAÇÃO.</t>
  </si>
  <si>
    <t>16.2</t>
  </si>
  <si>
    <t>100766UD</t>
  </si>
  <si>
    <t>PILAR METÁLICO PERFIL LAMINADO OU SOLDADO EM AÇO ESTRUTURAL, COM CONEXÕES SOLDADAS, INCLUSOS MÃO DE OBRA, TRANSPORTE - FORNECIMENTO E INSTALAÇÃO. AF_01/2020_PA</t>
  </si>
  <si>
    <t>16.3</t>
  </si>
  <si>
    <t>16.4</t>
  </si>
  <si>
    <t>100860U</t>
  </si>
  <si>
    <t>CHUVEIRO ELÉTRICO COMUM CORPO PLÁSTICO, TIPO DUCHA ? FORNECIMENTO E INSTALAÇÃO. AF_01/2020</t>
  </si>
  <si>
    <t>16.5</t>
  </si>
  <si>
    <t>102180U</t>
  </si>
  <si>
    <t>INSTALAÇÃO DE VIDRO TEMPERADO, E = 8 MM, ENCAIXADO EM PERFIL U. AF_01/2021_PS (BOX BANHEIRO)</t>
  </si>
  <si>
    <t>16.6</t>
  </si>
  <si>
    <t>16.7</t>
  </si>
  <si>
    <t>16.8</t>
  </si>
  <si>
    <t>16.9</t>
  </si>
  <si>
    <t>16.10</t>
  </si>
  <si>
    <t>87262U</t>
  </si>
  <si>
    <t>REVESTIMENTO CERÂMICO PARA PISO COM PLACAS TIPO PORCELANATO DE DIMENSÕES 60X60 CM APLICADA EM AMBIENTES DE ÁREA ENTRE 5 M² E 10 M². AF_02/2023_PE (APLICAR SOBRE PISO EXISTENTE)</t>
  </si>
  <si>
    <t>16.11</t>
  </si>
  <si>
    <t>REVESTIMENTO CERÂMICO PARA PAREDES INTERNAS COM AZULEJOS PORTINARI PORTINARI WHITE PLAIN LUX BOLD OU EQUIVALENTE TÉCNICO DE DIMENSÕES 29,8X60,1 CM APLICADAS NA ALTURA INTEIRA DAS PAREDES. AF_02/2023_PE</t>
  </si>
  <si>
    <t>16.12</t>
  </si>
  <si>
    <t>87737UD</t>
  </si>
  <si>
    <t>REGULARIZAÇÃO E REPARO DO PISO DE CONCRETO DA VARANDA.</t>
  </si>
  <si>
    <t>16.13</t>
  </si>
  <si>
    <t>16.14</t>
  </si>
  <si>
    <t>16.15</t>
  </si>
  <si>
    <t>16.16</t>
  </si>
  <si>
    <t>16.17</t>
  </si>
  <si>
    <t>88488U</t>
  </si>
  <si>
    <t>APLICAÇÃO MANUAL DE PINTURA COM TINTA LÁTEX ACRÍLICA EM TETO, DUAS DEMÃOS. AF_06/2014</t>
  </si>
  <si>
    <t>16.18</t>
  </si>
  <si>
    <t>88489U</t>
  </si>
  <si>
    <t>APLICAÇÃO MANUAL DE PINTURA COM TINTA LÁTEX ACRÍLICA EM PAREDES, DUAS DEMÃOS. AF_06/2014</t>
  </si>
  <si>
    <t>16.19</t>
  </si>
  <si>
    <t>88650UDD</t>
  </si>
  <si>
    <t>RODAPÉ CERÂMICO DE 7CM DE ALTURA COM PLACAS TIPO PORCELANATO DE DIMENSÕES 60X60CM. AF_02/2023</t>
  </si>
  <si>
    <t>16.20</t>
  </si>
  <si>
    <t>91338U</t>
  </si>
  <si>
    <t>PORTA DE ALUMÍNIO DE ABRIR COM LAMBRI, COM GUARNIÇÃO, FIXAÇÃO COM PARAFUSOS - FORNECIMENTO E INSTALAÇÃO. AF_12/2019</t>
  </si>
  <si>
    <t>16.21</t>
  </si>
  <si>
    <t>16.22</t>
  </si>
  <si>
    <t>16.23</t>
  </si>
  <si>
    <t>16.24</t>
  </si>
  <si>
    <t>16.25</t>
  </si>
  <si>
    <t>94213U</t>
  </si>
  <si>
    <t>TELHAMENTO COM TELHA DE AÇO/ALUMÍNIO E = 0,5 MM, COM ATÉ 2 ÁGUAS, INCLUSO IÇAMENTO. AF_07/2019</t>
  </si>
  <si>
    <t>16.26</t>
  </si>
  <si>
    <t>16.27</t>
  </si>
  <si>
    <t>94569U</t>
  </si>
  <si>
    <t>JANELA DE ALUMÍNIO TIPO MAXIM-AR, COM VIDROS, BATENTE E FERRAGENS. EXCLUSIVE ALIZAR, ACABAMENTO E CONTRAMARCO. FORNECIMENTO E INSTALAÇÃO. AF_12/2019</t>
  </si>
  <si>
    <t>16.28</t>
  </si>
  <si>
    <t>94580U</t>
  </si>
  <si>
    <t>JANELA DE ALUMÍNIO DE CORRER COM 6 FOLHAS (2 VENEZIANAS FIXAS, 2 VENEZIANAS DE CORRER E 2 PARA VIDRO), COM VIDROS, BATENTE, ACABAMENTO COM ACETATO OU BRILHANTE E FERRAGENS. EXCLUSIVE ALIZAR E CONTRAMARCO. FORNECIMENTO E INSTALAÇÃO. AF_12/2019</t>
  </si>
  <si>
    <t>16.29</t>
  </si>
  <si>
    <t>16.30</t>
  </si>
  <si>
    <t>16.31</t>
  </si>
  <si>
    <t>97632U</t>
  </si>
  <si>
    <t>DEMOLIÇÃO DE RODAPÉ CERÂMICO, DE FORMA MANUAL, SEM REAPROVEITAMENTO. AF_12/2017</t>
  </si>
  <si>
    <t>16.32</t>
  </si>
  <si>
    <t>97633U</t>
  </si>
  <si>
    <t>DEMOLIÇÃO DE REVESTIMENTO CERÂMICO, DE FORMA MANUAL, SEM REAPROVEITAMENTO. AF_12/2017</t>
  </si>
  <si>
    <t>16.33</t>
  </si>
  <si>
    <t>16.34</t>
  </si>
  <si>
    <t>16.35</t>
  </si>
  <si>
    <t>16.36</t>
  </si>
  <si>
    <t>97650U</t>
  </si>
  <si>
    <t>REMOÇÃO DE TRAMA DE MADEIRA PARA COBERTURA, DE FORMA MANUAL, SEM REAPROVEITAMENTO. AF_12/2017</t>
  </si>
  <si>
    <t>16.37</t>
  </si>
  <si>
    <t>97660U</t>
  </si>
  <si>
    <t>REMOÇÃO DE INTERRUPTORES/TOMADAS ELÉTRICAS, DE FORMA MANUAL, SEM REAPROVEITAMENTO. AF_12/2017</t>
  </si>
  <si>
    <t>16.38</t>
  </si>
  <si>
    <t>97663U</t>
  </si>
  <si>
    <t>REMOÇÃO DE LOUÇAS, DE FORMA MANUAL, SEM REAPROVEITAMENTO. AF_12/2017</t>
  </si>
  <si>
    <t>16.39</t>
  </si>
  <si>
    <t>97665U</t>
  </si>
  <si>
    <t>REMOÇÃO DE LUMINÁRIAS, DE FORMA MANUAL, SEM REAPROVEITAMENTO. AF_12/2017</t>
  </si>
  <si>
    <t>16.40</t>
  </si>
  <si>
    <t>97666U</t>
  </si>
  <si>
    <t>REMOÇÃO DE METAIS SANITÁRIOS, DE FORMA MANUAL, SEM REAPROVEITAMENTO. AF_12/2017</t>
  </si>
  <si>
    <t>16.41</t>
  </si>
  <si>
    <t>16.42</t>
  </si>
  <si>
    <t>16.43</t>
  </si>
  <si>
    <t>TRE ESQUADRIA- 0001</t>
  </si>
  <si>
    <t>FORNECIMENTO E INSTALAÇÃO PORTA DE CORRER ALUMÍNIO- 6 FOLHAS BRANCA (DIMENSÕES ALT. 2,16 X LARG. 2,00 X BAT. 0,13 M) DA SASAZAKI, LINHA ALUMISLIM OU SIMILAR, INCLUSO FECHADURA.</t>
  </si>
  <si>
    <t>16.44</t>
  </si>
  <si>
    <t>16.45</t>
  </si>
  <si>
    <t>LIMPEZA FINAL DA OBRA</t>
  </si>
  <si>
    <t>17.1</t>
  </si>
  <si>
    <t>99804U</t>
  </si>
  <si>
    <t>LIMPEZA DE PISO CERÂMICO OU PORCELANATO UTILIZANDO DETERGENTE NEUTRO E ESCOVAÇÃO MANUAL. AF_04/2019</t>
  </si>
  <si>
    <t>17.2</t>
  </si>
  <si>
    <t>99807U</t>
  </si>
  <si>
    <t>LIMPEZA DE REVESTIMENTO CERÂMICO EM PAREDE UTILIZANDO DETERGENTE NEUTRO E ESCOVAÇÃO MANUAL. AF_04/2019</t>
  </si>
  <si>
    <t>17.3</t>
  </si>
  <si>
    <t>99820U</t>
  </si>
  <si>
    <t>LIMPEZA DE JANELA INTEIRAMENTE DE VIDRO. AF_04/2019</t>
  </si>
  <si>
    <t>17.4</t>
  </si>
  <si>
    <t>99821U</t>
  </si>
  <si>
    <t>LIMPEZA DE JANELA DE VIDRO COM CAIXILHO EM AÇO/ALUMÍNIO/PVC. AF_04/2019</t>
  </si>
  <si>
    <t>17.5</t>
  </si>
  <si>
    <t>99823U</t>
  </si>
  <si>
    <t>LIMPEZA DE PORTA INTEIRAMENTE DE VIDRO. AF_04/2019</t>
  </si>
  <si>
    <t xml:space="preserve">TOTAL GERAL: </t>
  </si>
  <si>
    <t>O preço do material refere-se à soma de todos os insumos que não são mão-de-obra.</t>
  </si>
  <si>
    <t>Volare 20 - PINI</t>
  </si>
  <si>
    <t>CRONOGRAMA FÍSICO FINANCEIRO</t>
  </si>
  <si>
    <t>SERVIÇO</t>
  </si>
  <si>
    <t>CONSTRUÇÃO E REFORMA CARTÓRIO ELEITORAL DE NOVA ANDRADINA</t>
  </si>
  <si>
    <t>LOCAL</t>
  </si>
  <si>
    <t>NOVA ANDRADINA - MS</t>
  </si>
  <si>
    <t>RESP. TÉCNICO:</t>
  </si>
  <si>
    <t>TOTAL</t>
  </si>
  <si>
    <t>DIAS</t>
  </si>
  <si>
    <t>VALORES</t>
  </si>
  <si>
    <t>R$</t>
  </si>
  <si>
    <t>1</t>
  </si>
  <si>
    <t>2</t>
  </si>
  <si>
    <t>3</t>
  </si>
  <si>
    <t>4</t>
  </si>
  <si>
    <t>5</t>
  </si>
  <si>
    <t>6</t>
  </si>
  <si>
    <t>7</t>
  </si>
  <si>
    <t>8</t>
  </si>
  <si>
    <t>9</t>
  </si>
  <si>
    <t>SISTEMA E INSTALAÇÕES HIDROSSANITÁRIAS</t>
  </si>
  <si>
    <t>10</t>
  </si>
  <si>
    <t>SISTEMA E INSTALAÇÕES ELÉTRICAS</t>
  </si>
  <si>
    <t>11</t>
  </si>
  <si>
    <t>12</t>
  </si>
  <si>
    <t>13</t>
  </si>
  <si>
    <t>14</t>
  </si>
  <si>
    <t>15</t>
  </si>
  <si>
    <t>BANCADAS E BALCÕES</t>
  </si>
  <si>
    <t>16</t>
  </si>
  <si>
    <t>17</t>
  </si>
  <si>
    <t>OBS: ESTE CRONOGRAMA É UM MODELO, SENDO NECESSÁRIO QUE CADA EMPRESA ADAPTE O CRONOGRAMA AO SEU PLANEJAMENTO DE OBRA  E APRESENTE PARA APROVAÇÃO.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</si>
</sst>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&quot;R$ &quot;* #,##0.00_);_(&quot;R$ &quot;* \(#,##0.00\);_(&quot;R$ &quot;* &quot;-&quot;??_);_(@_)"/>
    <numFmt numFmtId="181" formatCode="0.0%"/>
    <numFmt numFmtId="182" formatCode="&quot;R$&quot;\ #,##0.00"/>
  </numFmts>
  <fonts count="37">
    <font>
      <sz val="11"/>
      <color rgb="FF00000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36"/>
      <color theme="1"/>
      <name val="Calibri"/>
      <charset val="134"/>
    </font>
    <font>
      <b/>
      <sz val="24"/>
      <color theme="1"/>
      <name val="Calibri"/>
      <charset val="134"/>
      <scheme val="minor"/>
    </font>
    <font>
      <b/>
      <sz val="36"/>
      <color theme="1"/>
      <name val="Calibri"/>
      <charset val="134"/>
      <scheme val="minor"/>
    </font>
    <font>
      <b/>
      <sz val="20"/>
      <color theme="1"/>
      <name val="Calibri"/>
      <charset val="134"/>
    </font>
    <font>
      <b/>
      <sz val="24"/>
      <color theme="1"/>
      <name val="Calibri"/>
      <charset val="134"/>
    </font>
    <font>
      <b/>
      <sz val="22"/>
      <color theme="1"/>
      <name val="Calibri"/>
      <charset val="134"/>
    </font>
    <font>
      <b/>
      <sz val="26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rgb="FF000000"/>
      <name val="Verdana"/>
      <charset val="134"/>
    </font>
    <font>
      <b/>
      <i/>
      <sz val="10"/>
      <color rgb="FF000000"/>
      <name val="Calibri"/>
      <charset val="134"/>
      <scheme val="minor"/>
    </font>
    <font>
      <b/>
      <sz val="14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color rgb="FF000000"/>
      <name val="Verdana"/>
      <charset val="134"/>
    </font>
    <font>
      <b/>
      <sz val="10"/>
      <color rgb="FF000000"/>
      <name val="Calibri"/>
      <charset val="134"/>
      <scheme val="minor"/>
    </font>
    <font>
      <sz val="10"/>
      <color rgb="FF000000"/>
      <name val="Calibri"/>
      <charset val="134"/>
      <scheme val="minor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color indexed="8"/>
      <name val="Calibri"/>
      <charset val="134"/>
    </font>
    <font>
      <sz val="10"/>
      <name val="Arial"/>
      <charset val="134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9" borderId="15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10" borderId="19" applyNumberFormat="0" applyAlignment="0" applyProtection="0"/>
    <xf numFmtId="0" fontId="27" fillId="11" borderId="20" applyNumberFormat="0" applyAlignment="0" applyProtection="0"/>
    <xf numFmtId="0" fontId="28" fillId="11" borderId="19" applyNumberFormat="0" applyAlignment="0" applyProtection="0"/>
    <xf numFmtId="0" fontId="29" fillId="12" borderId="21" applyNumberFormat="0" applyAlignment="0" applyProtection="0"/>
    <xf numFmtId="0" fontId="30" fillId="0" borderId="22" applyNumberFormat="0" applyFill="0" applyAlignment="0" applyProtection="0"/>
    <xf numFmtId="0" fontId="9" fillId="0" borderId="23" applyNumberFormat="0" applyFill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4" fillId="35" borderId="0" applyNumberFormat="0" applyBorder="0" applyAlignment="0" applyProtection="0"/>
    <xf numFmtId="0" fontId="34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34" fillId="39" borderId="0" applyNumberFormat="0" applyBorder="0" applyAlignment="0" applyProtection="0"/>
    <xf numFmtId="180" fontId="35" fillId="0" borderId="0" applyFont="0" applyFill="0" applyBorder="0" applyAlignment="0" applyProtection="0"/>
    <xf numFmtId="0" fontId="1" fillId="0" borderId="0"/>
    <xf numFmtId="0" fontId="36" fillId="0" borderId="0"/>
    <xf numFmtId="0" fontId="1" fillId="0" borderId="0"/>
    <xf numFmtId="9" fontId="35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52"/>
    <xf numFmtId="0" fontId="2" fillId="0" borderId="1" xfId="52" applyFont="1" applyFill="1" applyBorder="1" applyAlignment="1">
      <alignment horizontal="center" vertical="center"/>
    </xf>
    <xf numFmtId="0" fontId="2" fillId="0" borderId="2" xfId="52" applyFont="1" applyFill="1" applyBorder="1" applyAlignment="1">
      <alignment horizontal="center" vertical="center"/>
    </xf>
    <xf numFmtId="0" fontId="3" fillId="0" borderId="3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3" fillId="0" borderId="3" xfId="52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left" vertical="center"/>
    </xf>
    <xf numFmtId="0" fontId="3" fillId="0" borderId="2" xfId="52" applyFont="1" applyFill="1" applyBorder="1" applyAlignment="1">
      <alignment horizontal="left" vertical="center"/>
    </xf>
    <xf numFmtId="0" fontId="1" fillId="2" borderId="3" xfId="52" applyFont="1" applyFill="1" applyBorder="1" applyAlignment="1">
      <alignment horizontal="center" vertical="center"/>
    </xf>
    <xf numFmtId="0" fontId="5" fillId="0" borderId="4" xfId="52" applyFont="1" applyFill="1" applyBorder="1" applyAlignment="1">
      <alignment horizontal="center" vertical="center"/>
    </xf>
    <xf numFmtId="0" fontId="6" fillId="0" borderId="4" xfId="52" applyFont="1" applyFill="1" applyBorder="1" applyAlignment="1">
      <alignment horizontal="center" vertical="center"/>
    </xf>
    <xf numFmtId="0" fontId="6" fillId="0" borderId="1" xfId="52" applyFont="1" applyFill="1" applyBorder="1" applyAlignment="1">
      <alignment horizontal="center" vertical="center"/>
    </xf>
    <xf numFmtId="0" fontId="6" fillId="0" borderId="2" xfId="52" applyFont="1" applyFill="1" applyBorder="1" applyAlignment="1">
      <alignment horizontal="center" vertical="center"/>
    </xf>
    <xf numFmtId="0" fontId="5" fillId="0" borderId="5" xfId="52" applyFont="1" applyFill="1" applyBorder="1" applyAlignment="1">
      <alignment horizontal="center" vertical="center"/>
    </xf>
    <xf numFmtId="0" fontId="6" fillId="0" borderId="5" xfId="52" applyFont="1" applyFill="1" applyBorder="1" applyAlignment="1">
      <alignment horizontal="center" vertical="center"/>
    </xf>
    <xf numFmtId="0" fontId="6" fillId="0" borderId="3" xfId="52" applyFont="1" applyFill="1" applyBorder="1" applyAlignment="1">
      <alignment horizontal="center" vertical="center"/>
    </xf>
    <xf numFmtId="49" fontId="5" fillId="0" borderId="4" xfId="52" applyNumberFormat="1" applyFont="1" applyFill="1" applyBorder="1" applyAlignment="1">
      <alignment horizontal="center" vertical="center"/>
    </xf>
    <xf numFmtId="0" fontId="7" fillId="0" borderId="4" xfId="52" applyFont="1" applyFill="1" applyBorder="1" applyAlignment="1">
      <alignment horizontal="center" vertical="center" wrapText="1"/>
    </xf>
    <xf numFmtId="180" fontId="6" fillId="0" borderId="4" xfId="49" applyFont="1" applyFill="1" applyBorder="1" applyAlignment="1">
      <alignment horizontal="center" vertical="center"/>
    </xf>
    <xf numFmtId="180" fontId="6" fillId="0" borderId="3" xfId="52" applyNumberFormat="1" applyFont="1" applyFill="1" applyBorder="1" applyAlignment="1">
      <alignment horizontal="center" vertical="center"/>
    </xf>
    <xf numFmtId="49" fontId="5" fillId="0" borderId="6" xfId="52" applyNumberFormat="1" applyFont="1" applyFill="1" applyBorder="1" applyAlignment="1">
      <alignment horizontal="center" vertical="center"/>
    </xf>
    <xf numFmtId="0" fontId="7" fillId="0" borderId="6" xfId="52" applyFont="1" applyFill="1" applyBorder="1" applyAlignment="1">
      <alignment horizontal="center" vertical="center" wrapText="1"/>
    </xf>
    <xf numFmtId="180" fontId="6" fillId="0" borderId="6" xfId="49" applyFont="1" applyFill="1" applyBorder="1" applyAlignment="1">
      <alignment horizontal="center" vertical="center"/>
    </xf>
    <xf numFmtId="0" fontId="6" fillId="3" borderId="3" xfId="52" applyFont="1" applyFill="1" applyBorder="1" applyAlignment="1">
      <alignment horizontal="center" vertical="center"/>
    </xf>
    <xf numFmtId="49" fontId="5" fillId="0" borderId="5" xfId="52" applyNumberFormat="1" applyFont="1" applyFill="1" applyBorder="1" applyAlignment="1">
      <alignment horizontal="center" vertical="center"/>
    </xf>
    <xf numFmtId="0" fontId="7" fillId="0" borderId="5" xfId="52" applyFont="1" applyFill="1" applyBorder="1" applyAlignment="1">
      <alignment horizontal="center" vertical="center" wrapText="1"/>
    </xf>
    <xf numFmtId="180" fontId="6" fillId="0" borderId="5" xfId="49" applyFont="1" applyFill="1" applyBorder="1" applyAlignment="1">
      <alignment horizontal="center" vertical="center"/>
    </xf>
    <xf numFmtId="10" fontId="6" fillId="0" borderId="3" xfId="53" applyNumberFormat="1" applyFont="1" applyFill="1" applyBorder="1" applyAlignment="1">
      <alignment horizontal="center" vertical="center"/>
    </xf>
    <xf numFmtId="180" fontId="6" fillId="0" borderId="4" xfId="52" applyNumberFormat="1" applyFont="1" applyFill="1" applyBorder="1" applyAlignment="1">
      <alignment horizontal="center" vertical="center"/>
    </xf>
    <xf numFmtId="180" fontId="6" fillId="0" borderId="5" xfId="52" applyNumberFormat="1" applyFont="1" applyFill="1" applyBorder="1" applyAlignment="1">
      <alignment horizontal="center" vertical="center"/>
    </xf>
    <xf numFmtId="180" fontId="6" fillId="0" borderId="3" xfId="49" applyFont="1" applyFill="1" applyBorder="1" applyAlignment="1">
      <alignment horizontal="center" vertical="center"/>
    </xf>
    <xf numFmtId="9" fontId="6" fillId="3" borderId="3" xfId="53" applyFont="1" applyFill="1" applyBorder="1" applyAlignment="1">
      <alignment horizontal="center" vertical="center"/>
    </xf>
    <xf numFmtId="180" fontId="6" fillId="0" borderId="4" xfId="52" applyNumberFormat="1" applyFont="1" applyFill="1" applyBorder="1" applyAlignment="1">
      <alignment horizontal="center"/>
    </xf>
    <xf numFmtId="180" fontId="6" fillId="0" borderId="5" xfId="52" applyNumberFormat="1" applyFont="1" applyFill="1" applyBorder="1" applyAlignment="1">
      <alignment horizontal="center"/>
    </xf>
    <xf numFmtId="10" fontId="6" fillId="0" borderId="3" xfId="53" applyNumberFormat="1" applyFont="1" applyFill="1" applyBorder="1" applyAlignment="1">
      <alignment horizontal="center"/>
    </xf>
    <xf numFmtId="9" fontId="6" fillId="0" borderId="4" xfId="53" applyFont="1" applyFill="1" applyBorder="1" applyAlignment="1">
      <alignment horizontal="center" vertical="center"/>
    </xf>
    <xf numFmtId="181" fontId="6" fillId="0" borderId="4" xfId="53" applyNumberFormat="1" applyFont="1" applyFill="1" applyBorder="1" applyAlignment="1">
      <alignment horizontal="center" vertical="center"/>
    </xf>
    <xf numFmtId="9" fontId="6" fillId="0" borderId="5" xfId="53" applyFont="1" applyFill="1" applyBorder="1" applyAlignment="1">
      <alignment horizontal="center" vertical="center"/>
    </xf>
    <xf numFmtId="181" fontId="6" fillId="0" borderId="5" xfId="53" applyNumberFormat="1" applyFont="1" applyFill="1" applyBorder="1" applyAlignment="1">
      <alignment horizontal="center" vertical="center"/>
    </xf>
    <xf numFmtId="10" fontId="6" fillId="0" borderId="3" xfId="53" applyNumberFormat="1" applyFont="1" applyFill="1" applyBorder="1" applyAlignment="1">
      <alignment vertical="center"/>
    </xf>
    <xf numFmtId="180" fontId="5" fillId="0" borderId="3" xfId="49" applyFont="1" applyFill="1" applyBorder="1" applyAlignment="1">
      <alignment horizontal="center" vertical="center"/>
    </xf>
    <xf numFmtId="10" fontId="6" fillId="0" borderId="3" xfId="49" applyNumberFormat="1" applyFont="1" applyFill="1" applyBorder="1" applyAlignment="1">
      <alignment horizontal="center" vertical="center"/>
    </xf>
    <xf numFmtId="0" fontId="8" fillId="4" borderId="3" xfId="52" applyFont="1" applyFill="1" applyBorder="1" applyAlignment="1">
      <alignment horizontal="center" vertical="center"/>
    </xf>
    <xf numFmtId="0" fontId="9" fillId="4" borderId="3" xfId="52" applyFont="1" applyFill="1" applyBorder="1" applyAlignment="1">
      <alignment horizontal="center" vertical="center"/>
    </xf>
    <xf numFmtId="0" fontId="2" fillId="0" borderId="7" xfId="52" applyFont="1" applyFill="1" applyBorder="1" applyAlignment="1">
      <alignment horizontal="center" vertical="center"/>
    </xf>
    <xf numFmtId="0" fontId="4" fillId="0" borderId="7" xfId="52" applyFont="1" applyFill="1" applyBorder="1" applyAlignment="1">
      <alignment horizontal="center" vertical="center" wrapText="1"/>
    </xf>
    <xf numFmtId="0" fontId="3" fillId="0" borderId="7" xfId="52" applyFont="1" applyFill="1" applyBorder="1" applyAlignment="1">
      <alignment horizontal="left" vertical="center"/>
    </xf>
    <xf numFmtId="0" fontId="6" fillId="0" borderId="3" xfId="52" applyFont="1" applyFill="1" applyBorder="1" applyAlignment="1">
      <alignment horizontal="right" vertical="center"/>
    </xf>
    <xf numFmtId="2" fontId="6" fillId="0" borderId="2" xfId="52" applyNumberFormat="1" applyFont="1" applyFill="1" applyBorder="1" applyAlignment="1">
      <alignment horizontal="center" vertical="center" wrapText="1"/>
    </xf>
    <xf numFmtId="2" fontId="6" fillId="0" borderId="7" xfId="52" applyNumberFormat="1" applyFont="1" applyFill="1" applyBorder="1" applyAlignment="1">
      <alignment horizontal="center" vertical="center" wrapText="1"/>
    </xf>
    <xf numFmtId="0" fontId="6" fillId="0" borderId="7" xfId="52" applyFont="1" applyFill="1" applyBorder="1" applyAlignment="1">
      <alignment horizontal="center" vertical="center"/>
    </xf>
    <xf numFmtId="4" fontId="6" fillId="0" borderId="4" xfId="49" applyNumberFormat="1" applyFont="1" applyFill="1" applyBorder="1" applyAlignment="1">
      <alignment horizontal="center" vertical="center"/>
    </xf>
    <xf numFmtId="4" fontId="6" fillId="0" borderId="6" xfId="49" applyNumberFormat="1" applyFont="1" applyFill="1" applyBorder="1" applyAlignment="1">
      <alignment horizontal="center" vertical="center"/>
    </xf>
    <xf numFmtId="4" fontId="6" fillId="0" borderId="5" xfId="49" applyNumberFormat="1" applyFont="1" applyFill="1" applyBorder="1" applyAlignment="1">
      <alignment horizontal="center" vertical="center"/>
    </xf>
    <xf numFmtId="180" fontId="6" fillId="0" borderId="3" xfId="52" applyNumberFormat="1" applyFont="1" applyFill="1" applyBorder="1" applyAlignment="1">
      <alignment horizontal="center"/>
    </xf>
    <xf numFmtId="0" fontId="6" fillId="3" borderId="3" xfId="52" applyFont="1" applyFill="1" applyBorder="1" applyAlignment="1">
      <alignment horizontal="center"/>
    </xf>
    <xf numFmtId="180" fontId="6" fillId="0" borderId="3" xfId="52" applyNumberFormat="1" applyFont="1" applyFill="1" applyBorder="1" applyAlignment="1">
      <alignment vertical="center"/>
    </xf>
    <xf numFmtId="0" fontId="10" fillId="0" borderId="0" xfId="0" applyFont="1"/>
    <xf numFmtId="4" fontId="10" fillId="0" borderId="0" xfId="0" applyNumberFormat="1" applyFont="1"/>
    <xf numFmtId="0" fontId="10" fillId="0" borderId="8" xfId="0" applyFont="1" applyBorder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10" fillId="0" borderId="9" xfId="0" applyFont="1" applyBorder="1" applyAlignment="1">
      <alignment horizontal="center" wrapText="1"/>
    </xf>
    <xf numFmtId="4" fontId="10" fillId="0" borderId="9" xfId="0" applyNumberFormat="1" applyFont="1" applyBorder="1" applyAlignment="1">
      <alignment horizontal="right" wrapText="1"/>
    </xf>
    <xf numFmtId="4" fontId="11" fillId="0" borderId="10" xfId="0" applyNumberFormat="1" applyFont="1" applyBorder="1" applyAlignment="1">
      <alignment horizontal="right" wrapText="1"/>
    </xf>
    <xf numFmtId="4" fontId="11" fillId="0" borderId="11" xfId="0" applyNumberFormat="1" applyFont="1" applyBorder="1" applyAlignment="1">
      <alignment horizontal="right" wrapText="1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/>
    </xf>
    <xf numFmtId="4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4" fontId="0" fillId="0" borderId="3" xfId="0" applyNumberFormat="1" applyFont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 wrapText="1"/>
    </xf>
    <xf numFmtId="0" fontId="0" fillId="7" borderId="3" xfId="0" applyFont="1" applyFill="1" applyBorder="1" applyAlignment="1">
      <alignment horizontal="right" vertical="center" wrapText="1"/>
    </xf>
    <xf numFmtId="4" fontId="10" fillId="0" borderId="9" xfId="0" applyNumberFormat="1" applyFont="1" applyBorder="1" applyAlignment="1">
      <alignment horizontal="center" wrapText="1"/>
    </xf>
    <xf numFmtId="4" fontId="11" fillId="0" borderId="13" xfId="0" applyNumberFormat="1" applyFont="1" applyBorder="1" applyAlignment="1">
      <alignment horizontal="right" wrapText="1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10" fontId="13" fillId="0" borderId="0" xfId="0" applyNumberFormat="1" applyFont="1" applyFill="1" applyBorder="1" applyAlignment="1">
      <alignment horizontal="left"/>
    </xf>
    <xf numFmtId="10" fontId="13" fillId="0" borderId="14" xfId="0" applyNumberFormat="1" applyFont="1" applyFill="1" applyBorder="1" applyAlignment="1">
      <alignment horizontal="left"/>
    </xf>
    <xf numFmtId="0" fontId="13" fillId="0" borderId="14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left" wrapText="1"/>
    </xf>
    <xf numFmtId="0" fontId="13" fillId="0" borderId="14" xfId="0" applyNumberFormat="1" applyFont="1" applyFill="1" applyBorder="1" applyAlignment="1">
      <alignment horizontal="left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7" borderId="3" xfId="0" applyNumberFormat="1" applyFont="1" applyFill="1" applyBorder="1" applyAlignment="1">
      <alignment horizontal="center" vertical="center" wrapText="1"/>
    </xf>
    <xf numFmtId="4" fontId="0" fillId="7" borderId="3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0" fillId="7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3" fillId="7" borderId="3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/>
    </xf>
    <xf numFmtId="0" fontId="13" fillId="8" borderId="3" xfId="0" applyFont="1" applyFill="1" applyBorder="1" applyAlignment="1">
      <alignment horizontal="right" vertical="center"/>
    </xf>
    <xf numFmtId="0" fontId="15" fillId="8" borderId="3" xfId="0" applyFont="1" applyFill="1" applyBorder="1" applyAlignment="1">
      <alignment horizontal="center" vertical="top"/>
    </xf>
    <xf numFmtId="0" fontId="16" fillId="8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82" fontId="13" fillId="8" borderId="3" xfId="0" applyNumberFormat="1" applyFont="1" applyFill="1" applyBorder="1" applyAlignment="1">
      <alignment horizontal="right" vertical="top"/>
    </xf>
    <xf numFmtId="4" fontId="13" fillId="8" borderId="3" xfId="0" applyNumberFormat="1" applyFont="1" applyFill="1" applyBorder="1" applyAlignment="1">
      <alignment vertical="top"/>
    </xf>
    <xf numFmtId="182" fontId="13" fillId="8" borderId="3" xfId="0" applyNumberFormat="1" applyFont="1" applyFill="1" applyBorder="1" applyAlignment="1">
      <alignment vertical="top"/>
    </xf>
    <xf numFmtId="182" fontId="10" fillId="0" borderId="0" xfId="0" applyNumberFormat="1" applyFont="1"/>
  </cellXfs>
  <cellStyles count="55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Moeda 2" xfId="49"/>
    <cellStyle name="Normal 2" xfId="50"/>
    <cellStyle name="Normal 2 2" xfId="51"/>
    <cellStyle name="Normal 3" xfId="52"/>
    <cellStyle name="Porcentagem 2" xfId="53"/>
    <cellStyle name="Porcentagem 2 2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22"/>
  <sheetViews>
    <sheetView showGridLines="0" tabSelected="1" topLeftCell="A498" workbookViewId="0">
      <selection activeCell="P509" sqref="P509"/>
    </sheetView>
  </sheetViews>
  <sheetFormatPr defaultColWidth="9" defaultRowHeight="12.75"/>
  <cols>
    <col min="1" max="1" width="7.28571428571429" style="59" customWidth="1"/>
    <col min="2" max="2" width="14.4285714285714" style="59" customWidth="1"/>
    <col min="3" max="3" width="10.4285714285714" style="59" customWidth="1"/>
    <col min="4" max="4" width="70.2857142857143" style="59" customWidth="1"/>
    <col min="5" max="5" width="7.85714285714286" style="59" customWidth="1"/>
    <col min="6" max="6" width="9.28571428571429" style="59" customWidth="1"/>
    <col min="7" max="7" width="9.28571428571429" style="60" customWidth="1"/>
    <col min="8" max="8" width="11.1428571428571" style="60" customWidth="1"/>
    <col min="9" max="9" width="14.4285714285714" style="60" customWidth="1"/>
    <col min="10" max="10" width="11.7142857142857" style="60" customWidth="1"/>
    <col min="11" max="11" width="14" style="60" customWidth="1"/>
    <col min="12" max="12" width="12.5714285714286" style="60" customWidth="1"/>
    <col min="13" max="13" width="14.7142857142857" style="60" customWidth="1"/>
    <col min="14" max="14" width="9.14285714285714" style="59"/>
    <col min="15" max="15" width="16.5714285714286" style="59" customWidth="1"/>
    <col min="16" max="16" width="13.5714285714286" style="59" customWidth="1"/>
    <col min="17" max="17" width="10.4285714285714" style="59" customWidth="1"/>
    <col min="18" max="16384" width="9.14285714285714" style="59"/>
  </cols>
  <sheetData>
    <row r="1" spans="1:13">
      <c r="A1" s="61"/>
      <c r="B1" s="61"/>
      <c r="C1" s="62"/>
      <c r="D1" s="62"/>
      <c r="E1" s="63"/>
      <c r="F1" s="63"/>
      <c r="G1" s="64"/>
      <c r="H1" s="64"/>
      <c r="I1" s="64"/>
      <c r="J1" s="64"/>
      <c r="K1" s="64"/>
      <c r="L1" s="94"/>
      <c r="M1" s="94"/>
    </row>
    <row r="2" spans="1:13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95"/>
    </row>
    <row r="3" ht="18.75" spans="1:13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96"/>
    </row>
    <row r="4" ht="18.75" spans="1:13">
      <c r="A4" s="67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96"/>
    </row>
    <row r="5" ht="15" spans="1:13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97"/>
    </row>
    <row r="6" ht="15" spans="1:13">
      <c r="A6" s="71" t="s">
        <v>3</v>
      </c>
      <c r="B6" s="72"/>
      <c r="C6" s="73" t="s">
        <v>4</v>
      </c>
      <c r="D6" s="73"/>
      <c r="E6" s="73"/>
      <c r="F6" s="73"/>
      <c r="G6" s="74" t="s">
        <v>5</v>
      </c>
      <c r="H6" s="74"/>
      <c r="I6" s="74"/>
      <c r="J6" s="98">
        <v>0.245</v>
      </c>
      <c r="K6" s="98"/>
      <c r="L6" s="98"/>
      <c r="M6" s="99"/>
    </row>
    <row r="7" ht="15" spans="1:13">
      <c r="A7" s="71" t="s">
        <v>6</v>
      </c>
      <c r="B7" s="72"/>
      <c r="C7" s="73" t="s">
        <v>7</v>
      </c>
      <c r="D7" s="73"/>
      <c r="E7" s="73"/>
      <c r="F7" s="73"/>
      <c r="G7" s="75" t="s">
        <v>8</v>
      </c>
      <c r="H7" s="75"/>
      <c r="I7" s="75"/>
      <c r="J7" s="75" t="s">
        <v>9</v>
      </c>
      <c r="K7" s="75"/>
      <c r="L7" s="75"/>
      <c r="M7" s="100"/>
    </row>
    <row r="8" customHeight="1" spans="1:13">
      <c r="A8" s="76" t="s">
        <v>10</v>
      </c>
      <c r="B8" s="77"/>
      <c r="C8" s="78" t="s">
        <v>11</v>
      </c>
      <c r="D8" s="78"/>
      <c r="E8" s="78"/>
      <c r="F8" s="78"/>
      <c r="G8" s="75"/>
      <c r="H8" s="75"/>
      <c r="I8" s="75"/>
      <c r="J8" s="75"/>
      <c r="K8" s="75"/>
      <c r="L8" s="75"/>
      <c r="M8" s="100"/>
    </row>
    <row r="9" ht="13.5" customHeight="1" spans="1:13">
      <c r="A9" s="76"/>
      <c r="B9" s="77"/>
      <c r="C9" s="78"/>
      <c r="D9" s="78"/>
      <c r="E9" s="78"/>
      <c r="F9" s="78"/>
      <c r="G9" s="74" t="s">
        <v>12</v>
      </c>
      <c r="H9" s="74"/>
      <c r="I9" s="74"/>
      <c r="J9" s="101" t="s">
        <v>13</v>
      </c>
      <c r="K9" s="101"/>
      <c r="L9" s="101"/>
      <c r="M9" s="102"/>
    </row>
    <row r="10" ht="7.5" hidden="1" customHeight="1" spans="1:13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ht="45" spans="1:13">
      <c r="A11" s="80" t="s">
        <v>14</v>
      </c>
      <c r="B11" s="80" t="s">
        <v>15</v>
      </c>
      <c r="C11" s="80" t="s">
        <v>16</v>
      </c>
      <c r="D11" s="81" t="s">
        <v>17</v>
      </c>
      <c r="E11" s="80" t="s">
        <v>18</v>
      </c>
      <c r="F11" s="80" t="s">
        <v>19</v>
      </c>
      <c r="G11" s="82" t="s">
        <v>20</v>
      </c>
      <c r="H11" s="82" t="s">
        <v>21</v>
      </c>
      <c r="I11" s="82" t="s">
        <v>22</v>
      </c>
      <c r="J11" s="82" t="s">
        <v>23</v>
      </c>
      <c r="K11" s="82" t="s">
        <v>24</v>
      </c>
      <c r="L11" s="82" t="s">
        <v>25</v>
      </c>
      <c r="M11" s="82" t="s">
        <v>26</v>
      </c>
    </row>
    <row r="12" ht="15" spans="1:13">
      <c r="A12" s="83">
        <v>1</v>
      </c>
      <c r="B12" s="83"/>
      <c r="C12" s="83"/>
      <c r="D12" s="84" t="s">
        <v>27</v>
      </c>
      <c r="E12" s="84"/>
      <c r="F12" s="84"/>
      <c r="G12" s="84"/>
      <c r="H12" s="84"/>
      <c r="I12" s="84"/>
      <c r="J12" s="84"/>
      <c r="K12" s="84"/>
      <c r="L12" s="84"/>
      <c r="M12" s="84"/>
    </row>
    <row r="13" ht="15" spans="1:15">
      <c r="A13" s="85" t="s">
        <v>28</v>
      </c>
      <c r="B13" s="85" t="s">
        <v>29</v>
      </c>
      <c r="C13" s="85" t="s">
        <v>30</v>
      </c>
      <c r="D13" s="86" t="s">
        <v>31</v>
      </c>
      <c r="E13" s="87" t="s">
        <v>32</v>
      </c>
      <c r="F13" s="87" t="s">
        <v>33</v>
      </c>
      <c r="G13" s="88">
        <v>160</v>
      </c>
      <c r="H13" s="88"/>
      <c r="I13" s="88">
        <f>ROUND(G13*H13,2)</f>
        <v>0</v>
      </c>
      <c r="J13" s="88"/>
      <c r="K13" s="88">
        <f>ROUND(G13*J13,2)</f>
        <v>0</v>
      </c>
      <c r="L13" s="88">
        <f>ROUND(H13+J13,2)</f>
        <v>0</v>
      </c>
      <c r="M13" s="103">
        <f>ROUND(G13*L13,2)</f>
        <v>0</v>
      </c>
      <c r="O13" s="60"/>
    </row>
    <row r="14" ht="15" spans="1:15">
      <c r="A14" s="85" t="s">
        <v>34</v>
      </c>
      <c r="B14" s="85" t="s">
        <v>35</v>
      </c>
      <c r="C14" s="85" t="s">
        <v>30</v>
      </c>
      <c r="D14" s="86" t="s">
        <v>36</v>
      </c>
      <c r="E14" s="87" t="s">
        <v>32</v>
      </c>
      <c r="F14" s="87" t="s">
        <v>37</v>
      </c>
      <c r="G14" s="88">
        <v>10</v>
      </c>
      <c r="H14" s="88"/>
      <c r="I14" s="88">
        <f>ROUND(G14*H14,2)</f>
        <v>0</v>
      </c>
      <c r="J14" s="88"/>
      <c r="K14" s="88">
        <f>ROUND(G14*J14,2)</f>
        <v>0</v>
      </c>
      <c r="L14" s="88">
        <f>ROUND(H14+J14,2)</f>
        <v>0</v>
      </c>
      <c r="M14" s="103">
        <f>ROUND(G14*L14,2)</f>
        <v>0</v>
      </c>
      <c r="O14" s="60"/>
    </row>
    <row r="15" ht="15" spans="1:16">
      <c r="A15" s="89" t="s">
        <v>38</v>
      </c>
      <c r="B15" s="89"/>
      <c r="C15" s="89"/>
      <c r="D15" s="89"/>
      <c r="E15" s="89"/>
      <c r="F15" s="89"/>
      <c r="G15" s="89"/>
      <c r="H15" s="89"/>
      <c r="I15" s="104">
        <f>ROUND(SUM(I13:I14),2)</f>
        <v>0</v>
      </c>
      <c r="J15" s="105"/>
      <c r="K15" s="104">
        <f>ROUND(SUM(K13:K14),2)</f>
        <v>0</v>
      </c>
      <c r="L15" s="105"/>
      <c r="M15" s="104">
        <f>ROUND(SUM(M13:M14),2)</f>
        <v>0</v>
      </c>
      <c r="O15" s="60"/>
      <c r="P15" s="60"/>
    </row>
    <row r="16" ht="15" customHeight="1" spans="1:15">
      <c r="A16" s="90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106"/>
      <c r="O16" s="60"/>
    </row>
    <row r="17" ht="15" spans="1:15">
      <c r="A17" s="83">
        <v>2</v>
      </c>
      <c r="B17" s="84"/>
      <c r="C17" s="84"/>
      <c r="D17" s="84" t="s">
        <v>39</v>
      </c>
      <c r="E17" s="84"/>
      <c r="F17" s="84"/>
      <c r="G17" s="84"/>
      <c r="H17" s="84"/>
      <c r="I17" s="84"/>
      <c r="J17" s="84"/>
      <c r="K17" s="84"/>
      <c r="L17" s="84"/>
      <c r="M17" s="84"/>
      <c r="O17" s="60"/>
    </row>
    <row r="18" ht="15" spans="1:15">
      <c r="A18" s="83" t="s">
        <v>40</v>
      </c>
      <c r="B18" s="84"/>
      <c r="C18" s="84"/>
      <c r="D18" s="84" t="s">
        <v>41</v>
      </c>
      <c r="E18" s="84"/>
      <c r="F18" s="84"/>
      <c r="G18" s="84"/>
      <c r="H18" s="84"/>
      <c r="I18" s="84"/>
      <c r="J18" s="84"/>
      <c r="K18" s="84"/>
      <c r="L18" s="84"/>
      <c r="M18" s="84"/>
      <c r="O18" s="60"/>
    </row>
    <row r="19" ht="45" spans="1:15">
      <c r="A19" s="85" t="s">
        <v>42</v>
      </c>
      <c r="B19" s="85" t="s">
        <v>43</v>
      </c>
      <c r="C19" s="85" t="s">
        <v>30</v>
      </c>
      <c r="D19" s="86" t="s">
        <v>44</v>
      </c>
      <c r="E19" s="85" t="s">
        <v>32</v>
      </c>
      <c r="F19" s="85" t="s">
        <v>45</v>
      </c>
      <c r="G19" s="92">
        <v>1</v>
      </c>
      <c r="H19" s="92"/>
      <c r="I19" s="92">
        <f>ROUND(G19*H19,2)</f>
        <v>0</v>
      </c>
      <c r="J19" s="92"/>
      <c r="K19" s="92">
        <f>ROUND(G19*J19,2)</f>
        <v>0</v>
      </c>
      <c r="L19" s="92">
        <f>ROUND(H19+J19,2)</f>
        <v>0</v>
      </c>
      <c r="M19" s="103">
        <f>ROUND(G19*L19,2)</f>
        <v>0</v>
      </c>
      <c r="O19" s="60"/>
    </row>
    <row r="20" ht="30" spans="1:15">
      <c r="A20" s="85" t="s">
        <v>46</v>
      </c>
      <c r="B20" s="85">
        <v>41196</v>
      </c>
      <c r="C20" s="85" t="s">
        <v>30</v>
      </c>
      <c r="D20" s="86" t="s">
        <v>47</v>
      </c>
      <c r="E20" s="85" t="s">
        <v>48</v>
      </c>
      <c r="F20" s="85" t="s">
        <v>45</v>
      </c>
      <c r="G20" s="92">
        <v>1</v>
      </c>
      <c r="H20" s="92"/>
      <c r="I20" s="92">
        <f t="shared" ref="I20:I24" si="0">ROUND(G20*H20,2)</f>
        <v>0</v>
      </c>
      <c r="J20" s="92"/>
      <c r="K20" s="92">
        <f t="shared" ref="K20:K24" si="1">ROUND(G20*J20,2)</f>
        <v>0</v>
      </c>
      <c r="L20" s="92">
        <f t="shared" ref="L20:L24" si="2">ROUND(H20+J20,2)</f>
        <v>0</v>
      </c>
      <c r="M20" s="103">
        <f t="shared" ref="M20:M24" si="3">ROUND(G20*L20,2)</f>
        <v>0</v>
      </c>
      <c r="O20" s="60"/>
    </row>
    <row r="21" ht="15" spans="1:15">
      <c r="A21" s="85" t="s">
        <v>49</v>
      </c>
      <c r="B21" s="85" t="s">
        <v>50</v>
      </c>
      <c r="C21" s="85" t="s">
        <v>30</v>
      </c>
      <c r="D21" s="86" t="s">
        <v>51</v>
      </c>
      <c r="E21" s="85" t="s">
        <v>32</v>
      </c>
      <c r="F21" s="85" t="s">
        <v>52</v>
      </c>
      <c r="G21" s="92">
        <v>3</v>
      </c>
      <c r="H21" s="92"/>
      <c r="I21" s="92">
        <f t="shared" si="0"/>
        <v>0</v>
      </c>
      <c r="J21" s="92"/>
      <c r="K21" s="92">
        <f t="shared" si="1"/>
        <v>0</v>
      </c>
      <c r="L21" s="92">
        <f t="shared" si="2"/>
        <v>0</v>
      </c>
      <c r="M21" s="103">
        <f t="shared" si="3"/>
        <v>0</v>
      </c>
      <c r="O21" s="60"/>
    </row>
    <row r="22" ht="30" spans="1:15">
      <c r="A22" s="85" t="s">
        <v>53</v>
      </c>
      <c r="B22" s="85" t="s">
        <v>54</v>
      </c>
      <c r="C22" s="85" t="s">
        <v>30</v>
      </c>
      <c r="D22" s="86" t="s">
        <v>55</v>
      </c>
      <c r="E22" s="85" t="s">
        <v>32</v>
      </c>
      <c r="F22" s="85" t="s">
        <v>52</v>
      </c>
      <c r="G22" s="92">
        <v>6</v>
      </c>
      <c r="H22" s="92"/>
      <c r="I22" s="92">
        <f t="shared" si="0"/>
        <v>0</v>
      </c>
      <c r="J22" s="92"/>
      <c r="K22" s="92">
        <f t="shared" si="1"/>
        <v>0</v>
      </c>
      <c r="L22" s="92">
        <f t="shared" si="2"/>
        <v>0</v>
      </c>
      <c r="M22" s="103">
        <f t="shared" si="3"/>
        <v>0</v>
      </c>
      <c r="O22" s="60"/>
    </row>
    <row r="23" ht="45" spans="1:15">
      <c r="A23" s="85" t="s">
        <v>56</v>
      </c>
      <c r="B23" s="85" t="s">
        <v>57</v>
      </c>
      <c r="C23" s="85" t="s">
        <v>30</v>
      </c>
      <c r="D23" s="86" t="s">
        <v>58</v>
      </c>
      <c r="E23" s="85" t="s">
        <v>32</v>
      </c>
      <c r="F23" s="85" t="s">
        <v>45</v>
      </c>
      <c r="G23" s="92">
        <v>1</v>
      </c>
      <c r="H23" s="92"/>
      <c r="I23" s="92">
        <f t="shared" si="0"/>
        <v>0</v>
      </c>
      <c r="J23" s="92"/>
      <c r="K23" s="92">
        <f t="shared" si="1"/>
        <v>0</v>
      </c>
      <c r="L23" s="92">
        <f t="shared" si="2"/>
        <v>0</v>
      </c>
      <c r="M23" s="103">
        <f t="shared" si="3"/>
        <v>0</v>
      </c>
      <c r="O23" s="60"/>
    </row>
    <row r="24" ht="15" spans="1:15">
      <c r="A24" s="85" t="s">
        <v>59</v>
      </c>
      <c r="B24" s="85" t="s">
        <v>60</v>
      </c>
      <c r="C24" s="85" t="s">
        <v>30</v>
      </c>
      <c r="D24" s="86" t="s">
        <v>61</v>
      </c>
      <c r="E24" s="85" t="s">
        <v>32</v>
      </c>
      <c r="F24" s="85" t="s">
        <v>52</v>
      </c>
      <c r="G24" s="92">
        <v>49.4</v>
      </c>
      <c r="H24" s="92"/>
      <c r="I24" s="92">
        <f t="shared" si="0"/>
        <v>0</v>
      </c>
      <c r="J24" s="92"/>
      <c r="K24" s="92">
        <f t="shared" si="1"/>
        <v>0</v>
      </c>
      <c r="L24" s="92">
        <f t="shared" si="2"/>
        <v>0</v>
      </c>
      <c r="M24" s="103">
        <f t="shared" si="3"/>
        <v>0</v>
      </c>
      <c r="O24" s="60"/>
    </row>
    <row r="25" ht="15" spans="1:17">
      <c r="A25" s="89" t="s">
        <v>62</v>
      </c>
      <c r="B25" s="89"/>
      <c r="C25" s="89"/>
      <c r="D25" s="89"/>
      <c r="E25" s="89"/>
      <c r="F25" s="89"/>
      <c r="G25" s="89"/>
      <c r="H25" s="89"/>
      <c r="I25" s="104">
        <f>ROUND(SUM(I19:I24),2)</f>
        <v>0</v>
      </c>
      <c r="J25" s="105"/>
      <c r="K25" s="104">
        <f>ROUND(SUM(K19:K24),2)</f>
        <v>0</v>
      </c>
      <c r="L25" s="105"/>
      <c r="M25" s="104">
        <f>ROUND(SUM(M19:M24),2)</f>
        <v>0</v>
      </c>
      <c r="O25" s="60"/>
      <c r="Q25" s="60"/>
    </row>
    <row r="26" ht="15" customHeight="1" spans="1:13">
      <c r="A26" s="90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106"/>
    </row>
    <row r="27" ht="15" spans="1:13">
      <c r="A27" s="83" t="s">
        <v>63</v>
      </c>
      <c r="B27" s="83"/>
      <c r="C27" s="83"/>
      <c r="D27" s="84" t="s">
        <v>64</v>
      </c>
      <c r="E27" s="84"/>
      <c r="F27" s="84"/>
      <c r="G27" s="84"/>
      <c r="H27" s="84"/>
      <c r="I27" s="84"/>
      <c r="J27" s="84"/>
      <c r="K27" s="84"/>
      <c r="L27" s="84"/>
      <c r="M27" s="84"/>
    </row>
    <row r="28" ht="45" spans="1:15">
      <c r="A28" s="85" t="s">
        <v>65</v>
      </c>
      <c r="B28" s="85" t="s">
        <v>66</v>
      </c>
      <c r="C28" s="85" t="s">
        <v>67</v>
      </c>
      <c r="D28" s="86" t="s">
        <v>68</v>
      </c>
      <c r="E28" s="85" t="s">
        <v>32</v>
      </c>
      <c r="F28" s="85" t="s">
        <v>69</v>
      </c>
      <c r="G28" s="88">
        <v>2700</v>
      </c>
      <c r="H28" s="88"/>
      <c r="I28" s="88">
        <f t="shared" ref="I28:I38" si="4">ROUND(G28*H28,2)</f>
        <v>0</v>
      </c>
      <c r="J28" s="88"/>
      <c r="K28" s="88">
        <f t="shared" ref="K28:K38" si="5">ROUND(G28*J28,2)</f>
        <v>0</v>
      </c>
      <c r="L28" s="88">
        <f t="shared" ref="L28:L38" si="6">ROUND(H28+J28,2)</f>
        <v>0</v>
      </c>
      <c r="M28" s="103">
        <f t="shared" ref="M28:M38" si="7">ROUND(G28*L28,2)</f>
        <v>0</v>
      </c>
      <c r="O28" s="60"/>
    </row>
    <row r="29" ht="45" spans="1:16">
      <c r="A29" s="85" t="s">
        <v>70</v>
      </c>
      <c r="B29" s="85" t="s">
        <v>71</v>
      </c>
      <c r="C29" s="85" t="s">
        <v>30</v>
      </c>
      <c r="D29" s="86" t="s">
        <v>72</v>
      </c>
      <c r="E29" s="85" t="s">
        <v>32</v>
      </c>
      <c r="F29" s="85" t="s">
        <v>73</v>
      </c>
      <c r="G29" s="88">
        <v>116.14</v>
      </c>
      <c r="H29" s="88"/>
      <c r="I29" s="88">
        <f t="shared" si="4"/>
        <v>0</v>
      </c>
      <c r="J29" s="88"/>
      <c r="K29" s="88">
        <f t="shared" si="5"/>
        <v>0</v>
      </c>
      <c r="L29" s="88">
        <f t="shared" si="6"/>
        <v>0</v>
      </c>
      <c r="M29" s="103">
        <f t="shared" si="7"/>
        <v>0</v>
      </c>
      <c r="O29" s="60"/>
      <c r="P29" s="60"/>
    </row>
    <row r="30" ht="30" spans="1:15">
      <c r="A30" s="85" t="s">
        <v>74</v>
      </c>
      <c r="B30" s="85" t="s">
        <v>75</v>
      </c>
      <c r="C30" s="85" t="s">
        <v>30</v>
      </c>
      <c r="D30" s="86" t="s">
        <v>76</v>
      </c>
      <c r="E30" s="85" t="s">
        <v>32</v>
      </c>
      <c r="F30" s="85" t="s">
        <v>77</v>
      </c>
      <c r="G30" s="88">
        <v>325.19</v>
      </c>
      <c r="H30" s="88"/>
      <c r="I30" s="88">
        <f t="shared" si="4"/>
        <v>0</v>
      </c>
      <c r="J30" s="88"/>
      <c r="K30" s="88">
        <f t="shared" si="5"/>
        <v>0</v>
      </c>
      <c r="L30" s="88">
        <f t="shared" si="6"/>
        <v>0</v>
      </c>
      <c r="M30" s="103">
        <f t="shared" si="7"/>
        <v>0</v>
      </c>
      <c r="O30" s="60"/>
    </row>
    <row r="31" ht="30" spans="1:15">
      <c r="A31" s="85" t="s">
        <v>78</v>
      </c>
      <c r="B31" s="85" t="s">
        <v>79</v>
      </c>
      <c r="C31" s="85" t="s">
        <v>30</v>
      </c>
      <c r="D31" s="86" t="s">
        <v>80</v>
      </c>
      <c r="E31" s="85" t="s">
        <v>32</v>
      </c>
      <c r="F31" s="85" t="s">
        <v>73</v>
      </c>
      <c r="G31" s="88">
        <v>36.06</v>
      </c>
      <c r="H31" s="88"/>
      <c r="I31" s="88">
        <f t="shared" si="4"/>
        <v>0</v>
      </c>
      <c r="J31" s="88"/>
      <c r="K31" s="88">
        <f t="shared" si="5"/>
        <v>0</v>
      </c>
      <c r="L31" s="88">
        <f t="shared" si="6"/>
        <v>0</v>
      </c>
      <c r="M31" s="103">
        <f t="shared" si="7"/>
        <v>0</v>
      </c>
      <c r="O31" s="60"/>
    </row>
    <row r="32" ht="30" spans="1:15">
      <c r="A32" s="85" t="s">
        <v>81</v>
      </c>
      <c r="B32" s="85" t="s">
        <v>82</v>
      </c>
      <c r="C32" s="85" t="s">
        <v>30</v>
      </c>
      <c r="D32" s="86" t="s">
        <v>83</v>
      </c>
      <c r="E32" s="85" t="s">
        <v>32</v>
      </c>
      <c r="F32" s="85" t="s">
        <v>73</v>
      </c>
      <c r="G32" s="88">
        <v>3.74</v>
      </c>
      <c r="H32" s="88"/>
      <c r="I32" s="88">
        <f t="shared" si="4"/>
        <v>0</v>
      </c>
      <c r="J32" s="88"/>
      <c r="K32" s="88">
        <f t="shared" si="5"/>
        <v>0</v>
      </c>
      <c r="L32" s="88">
        <f t="shared" si="6"/>
        <v>0</v>
      </c>
      <c r="M32" s="103">
        <f t="shared" si="7"/>
        <v>0</v>
      </c>
      <c r="O32" s="60"/>
    </row>
    <row r="33" ht="30" spans="1:15">
      <c r="A33" s="85" t="s">
        <v>84</v>
      </c>
      <c r="B33" s="85" t="s">
        <v>85</v>
      </c>
      <c r="C33" s="85" t="s">
        <v>30</v>
      </c>
      <c r="D33" s="86" t="s">
        <v>86</v>
      </c>
      <c r="E33" s="85" t="s">
        <v>32</v>
      </c>
      <c r="F33" s="85" t="s">
        <v>73</v>
      </c>
      <c r="G33" s="88">
        <v>40.7</v>
      </c>
      <c r="H33" s="88"/>
      <c r="I33" s="88">
        <f t="shared" si="4"/>
        <v>0</v>
      </c>
      <c r="J33" s="88"/>
      <c r="K33" s="88">
        <f t="shared" si="5"/>
        <v>0</v>
      </c>
      <c r="L33" s="88">
        <f t="shared" si="6"/>
        <v>0</v>
      </c>
      <c r="M33" s="103">
        <f t="shared" si="7"/>
        <v>0</v>
      </c>
      <c r="O33" s="60"/>
    </row>
    <row r="34" ht="30" spans="1:15">
      <c r="A34" s="85" t="s">
        <v>87</v>
      </c>
      <c r="B34" s="85" t="s">
        <v>88</v>
      </c>
      <c r="C34" s="85" t="s">
        <v>30</v>
      </c>
      <c r="D34" s="86" t="s">
        <v>89</v>
      </c>
      <c r="E34" s="85" t="s">
        <v>32</v>
      </c>
      <c r="F34" s="85" t="s">
        <v>52</v>
      </c>
      <c r="G34" s="88">
        <v>132.7</v>
      </c>
      <c r="H34" s="88"/>
      <c r="I34" s="88">
        <f t="shared" si="4"/>
        <v>0</v>
      </c>
      <c r="J34" s="88"/>
      <c r="K34" s="88">
        <f t="shared" si="5"/>
        <v>0</v>
      </c>
      <c r="L34" s="88">
        <f t="shared" si="6"/>
        <v>0</v>
      </c>
      <c r="M34" s="103">
        <f t="shared" si="7"/>
        <v>0</v>
      </c>
      <c r="O34" s="60"/>
    </row>
    <row r="35" ht="30" spans="1:15">
      <c r="A35" s="85" t="s">
        <v>90</v>
      </c>
      <c r="B35" s="85" t="s">
        <v>91</v>
      </c>
      <c r="C35" s="85" t="s">
        <v>30</v>
      </c>
      <c r="D35" s="86" t="s">
        <v>92</v>
      </c>
      <c r="E35" s="85" t="s">
        <v>32</v>
      </c>
      <c r="F35" s="85" t="s">
        <v>52</v>
      </c>
      <c r="G35" s="88">
        <v>16.17</v>
      </c>
      <c r="H35" s="88"/>
      <c r="I35" s="88">
        <f t="shared" si="4"/>
        <v>0</v>
      </c>
      <c r="J35" s="88"/>
      <c r="K35" s="88">
        <f t="shared" si="5"/>
        <v>0</v>
      </c>
      <c r="L35" s="88">
        <f t="shared" si="6"/>
        <v>0</v>
      </c>
      <c r="M35" s="103">
        <f t="shared" si="7"/>
        <v>0</v>
      </c>
      <c r="O35" s="60"/>
    </row>
    <row r="36" ht="30" spans="1:15">
      <c r="A36" s="85" t="s">
        <v>93</v>
      </c>
      <c r="B36" s="85" t="s">
        <v>94</v>
      </c>
      <c r="C36" s="85" t="s">
        <v>30</v>
      </c>
      <c r="D36" s="86" t="s">
        <v>95</v>
      </c>
      <c r="E36" s="85" t="s">
        <v>32</v>
      </c>
      <c r="F36" s="85" t="s">
        <v>52</v>
      </c>
      <c r="G36" s="88">
        <v>8.2</v>
      </c>
      <c r="H36" s="88"/>
      <c r="I36" s="88">
        <f t="shared" si="4"/>
        <v>0</v>
      </c>
      <c r="J36" s="88"/>
      <c r="K36" s="88">
        <f t="shared" si="5"/>
        <v>0</v>
      </c>
      <c r="L36" s="88">
        <f t="shared" si="6"/>
        <v>0</v>
      </c>
      <c r="M36" s="103">
        <f t="shared" si="7"/>
        <v>0</v>
      </c>
      <c r="O36" s="60"/>
    </row>
    <row r="37" ht="30" spans="1:15">
      <c r="A37" s="85" t="s">
        <v>96</v>
      </c>
      <c r="B37" s="85" t="s">
        <v>97</v>
      </c>
      <c r="C37" s="85" t="s">
        <v>30</v>
      </c>
      <c r="D37" s="86" t="s">
        <v>98</v>
      </c>
      <c r="E37" s="85" t="s">
        <v>32</v>
      </c>
      <c r="F37" s="85" t="s">
        <v>52</v>
      </c>
      <c r="G37" s="88">
        <v>174.24</v>
      </c>
      <c r="H37" s="88"/>
      <c r="I37" s="88">
        <f t="shared" si="4"/>
        <v>0</v>
      </c>
      <c r="J37" s="88"/>
      <c r="K37" s="88">
        <f t="shared" si="5"/>
        <v>0</v>
      </c>
      <c r="L37" s="88">
        <f t="shared" si="6"/>
        <v>0</v>
      </c>
      <c r="M37" s="103">
        <f t="shared" si="7"/>
        <v>0</v>
      </c>
      <c r="O37" s="60"/>
    </row>
    <row r="38" ht="30" spans="1:15">
      <c r="A38" s="85" t="s">
        <v>99</v>
      </c>
      <c r="B38" s="85" t="s">
        <v>100</v>
      </c>
      <c r="C38" s="85" t="s">
        <v>30</v>
      </c>
      <c r="D38" s="86" t="s">
        <v>101</v>
      </c>
      <c r="E38" s="85" t="s">
        <v>32</v>
      </c>
      <c r="F38" s="85" t="s">
        <v>45</v>
      </c>
      <c r="G38" s="88">
        <v>5</v>
      </c>
      <c r="H38" s="88"/>
      <c r="I38" s="88">
        <f t="shared" si="4"/>
        <v>0</v>
      </c>
      <c r="J38" s="88"/>
      <c r="K38" s="88">
        <f t="shared" si="5"/>
        <v>0</v>
      </c>
      <c r="L38" s="88">
        <f t="shared" si="6"/>
        <v>0</v>
      </c>
      <c r="M38" s="103">
        <f t="shared" si="7"/>
        <v>0</v>
      </c>
      <c r="O38" s="60"/>
    </row>
    <row r="39" ht="15" spans="1:15">
      <c r="A39" s="89" t="s">
        <v>102</v>
      </c>
      <c r="B39" s="89"/>
      <c r="C39" s="89"/>
      <c r="D39" s="89"/>
      <c r="E39" s="89"/>
      <c r="F39" s="89"/>
      <c r="G39" s="89"/>
      <c r="H39" s="89"/>
      <c r="I39" s="104">
        <f>SUM(I28:I38)</f>
        <v>0</v>
      </c>
      <c r="J39" s="107"/>
      <c r="K39" s="104">
        <f>SUM(K28:K38)</f>
        <v>0</v>
      </c>
      <c r="L39" s="107"/>
      <c r="M39" s="104">
        <f>SUM(M28:M38)</f>
        <v>0</v>
      </c>
      <c r="O39" s="60"/>
    </row>
    <row r="40" ht="15" customHeight="1" spans="1:13">
      <c r="A40" s="90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106"/>
    </row>
    <row r="41" ht="15" spans="1:13">
      <c r="A41" s="83" t="s">
        <v>103</v>
      </c>
      <c r="B41" s="84"/>
      <c r="C41" s="84"/>
      <c r="D41" s="84" t="s">
        <v>104</v>
      </c>
      <c r="E41" s="84"/>
      <c r="F41" s="84"/>
      <c r="G41" s="84"/>
      <c r="H41" s="84"/>
      <c r="I41" s="84"/>
      <c r="J41" s="84"/>
      <c r="K41" s="84"/>
      <c r="L41" s="84"/>
      <c r="M41" s="84"/>
    </row>
    <row r="42" ht="60" spans="1:13">
      <c r="A42" s="85" t="s">
        <v>105</v>
      </c>
      <c r="B42" s="85">
        <v>50101</v>
      </c>
      <c r="C42" s="85" t="s">
        <v>67</v>
      </c>
      <c r="D42" s="86" t="s">
        <v>106</v>
      </c>
      <c r="E42" s="85" t="s">
        <v>32</v>
      </c>
      <c r="F42" s="85" t="s">
        <v>107</v>
      </c>
      <c r="G42" s="88">
        <v>30</v>
      </c>
      <c r="H42" s="88"/>
      <c r="I42" s="88">
        <f t="shared" ref="I42:I50" si="8">ROUND(G42*H42,2)</f>
        <v>0</v>
      </c>
      <c r="J42" s="88"/>
      <c r="K42" s="88">
        <f t="shared" ref="K42:K50" si="9">ROUND(G42*J42,2)</f>
        <v>0</v>
      </c>
      <c r="L42" s="88">
        <f t="shared" ref="L42:L50" si="10">ROUND(H42+J42,2)</f>
        <v>0</v>
      </c>
      <c r="M42" s="103">
        <f t="shared" ref="M42:M50" si="11">ROUND(G42*L42,2)</f>
        <v>0</v>
      </c>
    </row>
    <row r="43" ht="30" spans="1:13">
      <c r="A43" s="85" t="s">
        <v>108</v>
      </c>
      <c r="B43" s="85">
        <v>50102</v>
      </c>
      <c r="C43" s="85" t="s">
        <v>67</v>
      </c>
      <c r="D43" s="86" t="s">
        <v>109</v>
      </c>
      <c r="E43" s="85" t="s">
        <v>32</v>
      </c>
      <c r="F43" s="85" t="s">
        <v>110</v>
      </c>
      <c r="G43" s="88">
        <v>300</v>
      </c>
      <c r="H43" s="88"/>
      <c r="I43" s="88">
        <f t="shared" si="8"/>
        <v>0</v>
      </c>
      <c r="J43" s="88"/>
      <c r="K43" s="88">
        <f t="shared" si="9"/>
        <v>0</v>
      </c>
      <c r="L43" s="88">
        <f t="shared" si="10"/>
        <v>0</v>
      </c>
      <c r="M43" s="103">
        <f t="shared" si="11"/>
        <v>0</v>
      </c>
    </row>
    <row r="44" ht="30" spans="1:13">
      <c r="A44" s="85" t="s">
        <v>111</v>
      </c>
      <c r="B44" s="85" t="s">
        <v>112</v>
      </c>
      <c r="C44" s="85" t="s">
        <v>30</v>
      </c>
      <c r="D44" s="86" t="s">
        <v>113</v>
      </c>
      <c r="E44" s="85" t="s">
        <v>32</v>
      </c>
      <c r="F44" s="85" t="s">
        <v>73</v>
      </c>
      <c r="G44" s="88">
        <v>2.35</v>
      </c>
      <c r="H44" s="88"/>
      <c r="I44" s="88">
        <f t="shared" si="8"/>
        <v>0</v>
      </c>
      <c r="J44" s="88"/>
      <c r="K44" s="88">
        <f t="shared" si="9"/>
        <v>0</v>
      </c>
      <c r="L44" s="88">
        <f t="shared" si="10"/>
        <v>0</v>
      </c>
      <c r="M44" s="103">
        <f t="shared" si="11"/>
        <v>0</v>
      </c>
    </row>
    <row r="45" ht="15" spans="1:13">
      <c r="A45" s="85" t="s">
        <v>114</v>
      </c>
      <c r="B45" s="85" t="s">
        <v>115</v>
      </c>
      <c r="C45" s="85" t="s">
        <v>30</v>
      </c>
      <c r="D45" s="86" t="s">
        <v>116</v>
      </c>
      <c r="E45" s="85" t="s">
        <v>32</v>
      </c>
      <c r="F45" s="85" t="s">
        <v>52</v>
      </c>
      <c r="G45" s="88">
        <v>1000</v>
      </c>
      <c r="H45" s="88"/>
      <c r="I45" s="88">
        <f t="shared" si="8"/>
        <v>0</v>
      </c>
      <c r="J45" s="88"/>
      <c r="K45" s="88">
        <f t="shared" si="9"/>
        <v>0</v>
      </c>
      <c r="L45" s="88">
        <f t="shared" si="10"/>
        <v>0</v>
      </c>
      <c r="M45" s="103">
        <f t="shared" si="11"/>
        <v>0</v>
      </c>
    </row>
    <row r="46" ht="30" spans="1:13">
      <c r="A46" s="85" t="s">
        <v>117</v>
      </c>
      <c r="B46" s="85" t="s">
        <v>118</v>
      </c>
      <c r="C46" s="85" t="s">
        <v>30</v>
      </c>
      <c r="D46" s="86" t="s">
        <v>119</v>
      </c>
      <c r="E46" s="85" t="s">
        <v>32</v>
      </c>
      <c r="F46" s="85" t="s">
        <v>45</v>
      </c>
      <c r="G46" s="88">
        <v>2</v>
      </c>
      <c r="H46" s="88"/>
      <c r="I46" s="88">
        <f t="shared" si="8"/>
        <v>0</v>
      </c>
      <c r="J46" s="88"/>
      <c r="K46" s="88">
        <f t="shared" si="9"/>
        <v>0</v>
      </c>
      <c r="L46" s="88">
        <f t="shared" si="10"/>
        <v>0</v>
      </c>
      <c r="M46" s="103">
        <f t="shared" si="11"/>
        <v>0</v>
      </c>
    </row>
    <row r="47" ht="30" spans="1:13">
      <c r="A47" s="85" t="s">
        <v>120</v>
      </c>
      <c r="B47" s="85" t="s">
        <v>121</v>
      </c>
      <c r="C47" s="85" t="s">
        <v>30</v>
      </c>
      <c r="D47" s="86" t="s">
        <v>122</v>
      </c>
      <c r="E47" s="85" t="s">
        <v>32</v>
      </c>
      <c r="F47" s="85" t="s">
        <v>45</v>
      </c>
      <c r="G47" s="88">
        <v>2</v>
      </c>
      <c r="H47" s="88"/>
      <c r="I47" s="88">
        <f t="shared" si="8"/>
        <v>0</v>
      </c>
      <c r="J47" s="88"/>
      <c r="K47" s="88">
        <f t="shared" si="9"/>
        <v>0</v>
      </c>
      <c r="L47" s="88">
        <f t="shared" si="10"/>
        <v>0</v>
      </c>
      <c r="M47" s="103">
        <f t="shared" si="11"/>
        <v>0</v>
      </c>
    </row>
    <row r="48" ht="30" spans="1:13">
      <c r="A48" s="85" t="s">
        <v>123</v>
      </c>
      <c r="B48" s="85" t="s">
        <v>124</v>
      </c>
      <c r="C48" s="85" t="s">
        <v>30</v>
      </c>
      <c r="D48" s="86" t="s">
        <v>125</v>
      </c>
      <c r="E48" s="85" t="s">
        <v>32</v>
      </c>
      <c r="F48" s="85" t="s">
        <v>45</v>
      </c>
      <c r="G48" s="88">
        <v>2</v>
      </c>
      <c r="H48" s="88"/>
      <c r="I48" s="88">
        <f t="shared" si="8"/>
        <v>0</v>
      </c>
      <c r="J48" s="88"/>
      <c r="K48" s="88">
        <f t="shared" si="9"/>
        <v>0</v>
      </c>
      <c r="L48" s="88">
        <f t="shared" si="10"/>
        <v>0</v>
      </c>
      <c r="M48" s="103">
        <f t="shared" si="11"/>
        <v>0</v>
      </c>
    </row>
    <row r="49" ht="30" spans="1:13">
      <c r="A49" s="85" t="s">
        <v>126</v>
      </c>
      <c r="B49" s="85" t="s">
        <v>127</v>
      </c>
      <c r="C49" s="85" t="s">
        <v>30</v>
      </c>
      <c r="D49" s="86" t="s">
        <v>128</v>
      </c>
      <c r="E49" s="85" t="s">
        <v>32</v>
      </c>
      <c r="F49" s="85" t="s">
        <v>45</v>
      </c>
      <c r="G49" s="88">
        <v>2</v>
      </c>
      <c r="H49" s="88"/>
      <c r="I49" s="88">
        <f t="shared" si="8"/>
        <v>0</v>
      </c>
      <c r="J49" s="88"/>
      <c r="K49" s="88">
        <f t="shared" si="9"/>
        <v>0</v>
      </c>
      <c r="L49" s="88">
        <f t="shared" si="10"/>
        <v>0</v>
      </c>
      <c r="M49" s="103">
        <f t="shared" si="11"/>
        <v>0</v>
      </c>
    </row>
    <row r="50" ht="30" spans="1:13">
      <c r="A50" s="85" t="s">
        <v>129</v>
      </c>
      <c r="B50" s="85" t="s">
        <v>130</v>
      </c>
      <c r="C50" s="85" t="s">
        <v>30</v>
      </c>
      <c r="D50" s="86" t="s">
        <v>131</v>
      </c>
      <c r="E50" s="85" t="s">
        <v>32</v>
      </c>
      <c r="F50" s="85" t="s">
        <v>107</v>
      </c>
      <c r="G50" s="88">
        <v>70</v>
      </c>
      <c r="H50" s="88"/>
      <c r="I50" s="88">
        <f t="shared" si="8"/>
        <v>0</v>
      </c>
      <c r="J50" s="88"/>
      <c r="K50" s="88">
        <f t="shared" si="9"/>
        <v>0</v>
      </c>
      <c r="L50" s="88">
        <f t="shared" si="10"/>
        <v>0</v>
      </c>
      <c r="M50" s="103">
        <f t="shared" si="11"/>
        <v>0</v>
      </c>
    </row>
    <row r="51" ht="15" spans="1:13">
      <c r="A51" s="89" t="s">
        <v>132</v>
      </c>
      <c r="B51" s="93"/>
      <c r="C51" s="93"/>
      <c r="D51" s="93"/>
      <c r="E51" s="93"/>
      <c r="F51" s="93"/>
      <c r="G51" s="93"/>
      <c r="H51" s="93"/>
      <c r="I51" s="104">
        <f>ROUND(SUM(I42:I50),2)</f>
        <v>0</v>
      </c>
      <c r="J51" s="105"/>
      <c r="K51" s="104">
        <f>ROUND(SUM(K42:K50),2)</f>
        <v>0</v>
      </c>
      <c r="L51" s="105"/>
      <c r="M51" s="104">
        <f>ROUND(SUM(M42:M50),2)</f>
        <v>0</v>
      </c>
    </row>
    <row r="52" ht="15" customHeight="1" spans="1:13">
      <c r="A52" s="90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106"/>
    </row>
    <row r="53" ht="15" spans="1:13">
      <c r="A53" s="83">
        <v>3</v>
      </c>
      <c r="B53" s="84"/>
      <c r="C53" s="84"/>
      <c r="D53" s="84" t="s">
        <v>133</v>
      </c>
      <c r="E53" s="84"/>
      <c r="F53" s="84"/>
      <c r="G53" s="84"/>
      <c r="H53" s="84"/>
      <c r="I53" s="84"/>
      <c r="J53" s="84"/>
      <c r="K53" s="84"/>
      <c r="L53" s="84"/>
      <c r="M53" s="84"/>
    </row>
    <row r="54" ht="15" spans="1:13">
      <c r="A54" s="83" t="s">
        <v>134</v>
      </c>
      <c r="B54" s="84"/>
      <c r="C54" s="84"/>
      <c r="D54" s="84" t="s">
        <v>135</v>
      </c>
      <c r="E54" s="84"/>
      <c r="F54" s="84"/>
      <c r="G54" s="84"/>
      <c r="H54" s="84"/>
      <c r="I54" s="84"/>
      <c r="J54" s="84"/>
      <c r="K54" s="84"/>
      <c r="L54" s="84"/>
      <c r="M54" s="84"/>
    </row>
    <row r="55" ht="45" spans="1:13">
      <c r="A55" s="85" t="s">
        <v>136</v>
      </c>
      <c r="B55" s="85" t="s">
        <v>137</v>
      </c>
      <c r="C55" s="85" t="s">
        <v>138</v>
      </c>
      <c r="D55" s="86" t="s">
        <v>139</v>
      </c>
      <c r="E55" s="85" t="s">
        <v>32</v>
      </c>
      <c r="F55" s="85" t="s">
        <v>107</v>
      </c>
      <c r="G55" s="88">
        <v>136.2</v>
      </c>
      <c r="H55" s="88"/>
      <c r="I55" s="88">
        <f t="shared" ref="I55:I58" si="12">ROUND(G55*H55,2)</f>
        <v>0</v>
      </c>
      <c r="J55" s="88"/>
      <c r="K55" s="88">
        <f t="shared" ref="K55:K58" si="13">ROUND(G55*J55,2)</f>
        <v>0</v>
      </c>
      <c r="L55" s="88">
        <f t="shared" ref="L55:L58" si="14">ROUND(H55+J55,2)</f>
        <v>0</v>
      </c>
      <c r="M55" s="103">
        <f t="shared" ref="M55:M58" si="15">ROUND(G55*L55,2)</f>
        <v>0</v>
      </c>
    </row>
    <row r="56" ht="25.5" customHeight="1" spans="1:13">
      <c r="A56" s="85" t="s">
        <v>140</v>
      </c>
      <c r="B56" s="85" t="s">
        <v>141</v>
      </c>
      <c r="C56" s="85" t="s">
        <v>30</v>
      </c>
      <c r="D56" s="86" t="s">
        <v>142</v>
      </c>
      <c r="E56" s="85" t="s">
        <v>32</v>
      </c>
      <c r="F56" s="85" t="s">
        <v>143</v>
      </c>
      <c r="G56" s="88">
        <v>363</v>
      </c>
      <c r="H56" s="88"/>
      <c r="I56" s="88">
        <f t="shared" si="12"/>
        <v>0</v>
      </c>
      <c r="J56" s="88"/>
      <c r="K56" s="88">
        <f t="shared" si="13"/>
        <v>0</v>
      </c>
      <c r="L56" s="88">
        <f t="shared" si="14"/>
        <v>0</v>
      </c>
      <c r="M56" s="103">
        <f t="shared" si="15"/>
        <v>0</v>
      </c>
    </row>
    <row r="57" ht="30" spans="1:13">
      <c r="A57" s="85" t="s">
        <v>144</v>
      </c>
      <c r="B57" s="85" t="s">
        <v>145</v>
      </c>
      <c r="C57" s="85" t="s">
        <v>30</v>
      </c>
      <c r="D57" s="86" t="s">
        <v>146</v>
      </c>
      <c r="E57" s="85" t="s">
        <v>32</v>
      </c>
      <c r="F57" s="85" t="s">
        <v>143</v>
      </c>
      <c r="G57" s="88">
        <v>76</v>
      </c>
      <c r="H57" s="88"/>
      <c r="I57" s="88">
        <f t="shared" si="12"/>
        <v>0</v>
      </c>
      <c r="J57" s="88"/>
      <c r="K57" s="88">
        <f t="shared" si="13"/>
        <v>0</v>
      </c>
      <c r="L57" s="88">
        <f t="shared" si="14"/>
        <v>0</v>
      </c>
      <c r="M57" s="103">
        <f t="shared" si="15"/>
        <v>0</v>
      </c>
    </row>
    <row r="58" ht="30" spans="1:13">
      <c r="A58" s="85" t="s">
        <v>147</v>
      </c>
      <c r="B58" s="85" t="s">
        <v>148</v>
      </c>
      <c r="C58" s="85" t="s">
        <v>30</v>
      </c>
      <c r="D58" s="86" t="s">
        <v>149</v>
      </c>
      <c r="E58" s="85" t="s">
        <v>32</v>
      </c>
      <c r="F58" s="85" t="s">
        <v>45</v>
      </c>
      <c r="G58" s="88">
        <v>45</v>
      </c>
      <c r="H58" s="88"/>
      <c r="I58" s="88">
        <f t="shared" si="12"/>
        <v>0</v>
      </c>
      <c r="J58" s="88"/>
      <c r="K58" s="88">
        <f t="shared" si="13"/>
        <v>0</v>
      </c>
      <c r="L58" s="88">
        <f t="shared" si="14"/>
        <v>0</v>
      </c>
      <c r="M58" s="103">
        <f t="shared" si="15"/>
        <v>0</v>
      </c>
    </row>
    <row r="59" ht="15" spans="1:13">
      <c r="A59" s="89" t="s">
        <v>102</v>
      </c>
      <c r="B59" s="89"/>
      <c r="C59" s="89"/>
      <c r="D59" s="89"/>
      <c r="E59" s="89"/>
      <c r="F59" s="89"/>
      <c r="G59" s="89"/>
      <c r="H59" s="89"/>
      <c r="I59" s="104">
        <f>ROUND(SUM(I55:I58),2)</f>
        <v>0</v>
      </c>
      <c r="J59" s="105"/>
      <c r="K59" s="104">
        <f>ROUND(SUM(K55:K58),2)</f>
        <v>0</v>
      </c>
      <c r="L59" s="105"/>
      <c r="M59" s="104">
        <f>ROUND(SUM(M55:M58),2)</f>
        <v>0</v>
      </c>
    </row>
    <row r="60" ht="15" customHeight="1" spans="1:13">
      <c r="A60" s="90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106"/>
    </row>
    <row r="61" ht="15" spans="1:13">
      <c r="A61" s="83" t="s">
        <v>150</v>
      </c>
      <c r="B61" s="84"/>
      <c r="C61" s="84"/>
      <c r="D61" s="84" t="s">
        <v>151</v>
      </c>
      <c r="E61" s="84"/>
      <c r="F61" s="84"/>
      <c r="G61" s="84"/>
      <c r="H61" s="84"/>
      <c r="I61" s="84"/>
      <c r="J61" s="84"/>
      <c r="K61" s="84"/>
      <c r="L61" s="84"/>
      <c r="M61" s="84"/>
    </row>
    <row r="62" ht="30" spans="1:13">
      <c r="A62" s="85" t="s">
        <v>152</v>
      </c>
      <c r="B62" s="85" t="s">
        <v>153</v>
      </c>
      <c r="C62" s="85" t="s">
        <v>30</v>
      </c>
      <c r="D62" s="86" t="s">
        <v>154</v>
      </c>
      <c r="E62" s="85" t="s">
        <v>32</v>
      </c>
      <c r="F62" s="85" t="s">
        <v>73</v>
      </c>
      <c r="G62" s="88">
        <v>0.76</v>
      </c>
      <c r="H62" s="88"/>
      <c r="I62" s="88">
        <f t="shared" ref="I62:I70" si="16">ROUND(G62*H62,2)</f>
        <v>0</v>
      </c>
      <c r="J62" s="88"/>
      <c r="K62" s="88">
        <f t="shared" ref="K62:K70" si="17">ROUND(G62*J62,2)</f>
        <v>0</v>
      </c>
      <c r="L62" s="88">
        <f t="shared" ref="L62:L70" si="18">ROUND(H62+J62,2)</f>
        <v>0</v>
      </c>
      <c r="M62" s="103">
        <f t="shared" ref="M62:M70" si="19">ROUND(G62*L62,2)</f>
        <v>0</v>
      </c>
    </row>
    <row r="63" ht="30" spans="1:13">
      <c r="A63" s="85" t="s">
        <v>155</v>
      </c>
      <c r="B63" s="85" t="s">
        <v>156</v>
      </c>
      <c r="C63" s="85" t="s">
        <v>30</v>
      </c>
      <c r="D63" s="86" t="s">
        <v>157</v>
      </c>
      <c r="E63" s="85" t="s">
        <v>32</v>
      </c>
      <c r="F63" s="85" t="s">
        <v>73</v>
      </c>
      <c r="G63" s="88">
        <v>32.55</v>
      </c>
      <c r="H63" s="88"/>
      <c r="I63" s="88">
        <f t="shared" si="16"/>
        <v>0</v>
      </c>
      <c r="J63" s="88"/>
      <c r="K63" s="88">
        <f t="shared" si="17"/>
        <v>0</v>
      </c>
      <c r="L63" s="88">
        <f t="shared" si="18"/>
        <v>0</v>
      </c>
      <c r="M63" s="103">
        <f t="shared" si="19"/>
        <v>0</v>
      </c>
    </row>
    <row r="64" ht="35.25" customHeight="1" spans="1:13">
      <c r="A64" s="85" t="s">
        <v>158</v>
      </c>
      <c r="B64" s="85" t="s">
        <v>159</v>
      </c>
      <c r="C64" s="85" t="s">
        <v>30</v>
      </c>
      <c r="D64" s="86" t="s">
        <v>160</v>
      </c>
      <c r="E64" s="85" t="s">
        <v>32</v>
      </c>
      <c r="F64" s="85" t="s">
        <v>52</v>
      </c>
      <c r="G64" s="88">
        <v>46.9</v>
      </c>
      <c r="H64" s="88"/>
      <c r="I64" s="88">
        <f t="shared" si="16"/>
        <v>0</v>
      </c>
      <c r="J64" s="88"/>
      <c r="K64" s="88">
        <f t="shared" si="17"/>
        <v>0</v>
      </c>
      <c r="L64" s="88">
        <f t="shared" si="18"/>
        <v>0</v>
      </c>
      <c r="M64" s="103">
        <f t="shared" si="19"/>
        <v>0</v>
      </c>
    </row>
    <row r="65" ht="30" spans="1:16">
      <c r="A65" s="85" t="s">
        <v>161</v>
      </c>
      <c r="B65" s="85" t="s">
        <v>162</v>
      </c>
      <c r="C65" s="85" t="s">
        <v>30</v>
      </c>
      <c r="D65" s="86" t="s">
        <v>163</v>
      </c>
      <c r="E65" s="85" t="s">
        <v>32</v>
      </c>
      <c r="F65" s="85" t="s">
        <v>143</v>
      </c>
      <c r="G65" s="88">
        <v>27</v>
      </c>
      <c r="H65" s="88"/>
      <c r="I65" s="88">
        <f t="shared" si="16"/>
        <v>0</v>
      </c>
      <c r="J65" s="88"/>
      <c r="K65" s="88">
        <f t="shared" si="17"/>
        <v>0</v>
      </c>
      <c r="L65" s="88">
        <f t="shared" si="18"/>
        <v>0</v>
      </c>
      <c r="M65" s="103">
        <f t="shared" si="19"/>
        <v>0</v>
      </c>
      <c r="P65" s="60"/>
    </row>
    <row r="66" ht="30" spans="1:13">
      <c r="A66" s="85" t="s">
        <v>164</v>
      </c>
      <c r="B66" s="85" t="s">
        <v>165</v>
      </c>
      <c r="C66" s="85" t="s">
        <v>30</v>
      </c>
      <c r="D66" s="86" t="s">
        <v>166</v>
      </c>
      <c r="E66" s="85" t="s">
        <v>32</v>
      </c>
      <c r="F66" s="85" t="s">
        <v>143</v>
      </c>
      <c r="G66" s="88">
        <v>121</v>
      </c>
      <c r="H66" s="88"/>
      <c r="I66" s="88">
        <f t="shared" si="16"/>
        <v>0</v>
      </c>
      <c r="J66" s="88"/>
      <c r="K66" s="88">
        <f t="shared" si="17"/>
        <v>0</v>
      </c>
      <c r="L66" s="88">
        <f t="shared" si="18"/>
        <v>0</v>
      </c>
      <c r="M66" s="103">
        <f t="shared" si="19"/>
        <v>0</v>
      </c>
    </row>
    <row r="67" ht="30" spans="1:13">
      <c r="A67" s="85" t="s">
        <v>167</v>
      </c>
      <c r="B67" s="85" t="s">
        <v>168</v>
      </c>
      <c r="C67" s="85" t="s">
        <v>30</v>
      </c>
      <c r="D67" s="86" t="s">
        <v>169</v>
      </c>
      <c r="E67" s="85" t="s">
        <v>32</v>
      </c>
      <c r="F67" s="85" t="s">
        <v>143</v>
      </c>
      <c r="G67" s="88">
        <v>17</v>
      </c>
      <c r="H67" s="88"/>
      <c r="I67" s="88">
        <f t="shared" si="16"/>
        <v>0</v>
      </c>
      <c r="J67" s="88"/>
      <c r="K67" s="88">
        <f t="shared" si="17"/>
        <v>0</v>
      </c>
      <c r="L67" s="88">
        <f t="shared" si="18"/>
        <v>0</v>
      </c>
      <c r="M67" s="103">
        <f t="shared" si="19"/>
        <v>0</v>
      </c>
    </row>
    <row r="68" ht="30" spans="1:13">
      <c r="A68" s="85" t="s">
        <v>170</v>
      </c>
      <c r="B68" s="85" t="s">
        <v>171</v>
      </c>
      <c r="C68" s="85" t="s">
        <v>30</v>
      </c>
      <c r="D68" s="86" t="s">
        <v>172</v>
      </c>
      <c r="E68" s="85" t="s">
        <v>32</v>
      </c>
      <c r="F68" s="85" t="s">
        <v>143</v>
      </c>
      <c r="G68" s="88">
        <v>172</v>
      </c>
      <c r="H68" s="88"/>
      <c r="I68" s="88">
        <f t="shared" si="16"/>
        <v>0</v>
      </c>
      <c r="J68" s="88"/>
      <c r="K68" s="88">
        <f t="shared" si="17"/>
        <v>0</v>
      </c>
      <c r="L68" s="88">
        <f t="shared" si="18"/>
        <v>0</v>
      </c>
      <c r="M68" s="103">
        <f t="shared" si="19"/>
        <v>0</v>
      </c>
    </row>
    <row r="69" ht="30" spans="1:13">
      <c r="A69" s="85" t="s">
        <v>173</v>
      </c>
      <c r="B69" s="85" t="s">
        <v>174</v>
      </c>
      <c r="C69" s="85" t="s">
        <v>30</v>
      </c>
      <c r="D69" s="86" t="s">
        <v>175</v>
      </c>
      <c r="E69" s="85" t="s">
        <v>32</v>
      </c>
      <c r="F69" s="85" t="s">
        <v>143</v>
      </c>
      <c r="G69" s="88">
        <v>26</v>
      </c>
      <c r="H69" s="88"/>
      <c r="I69" s="88">
        <f t="shared" si="16"/>
        <v>0</v>
      </c>
      <c r="J69" s="88"/>
      <c r="K69" s="88">
        <f t="shared" si="17"/>
        <v>0</v>
      </c>
      <c r="L69" s="88">
        <f t="shared" si="18"/>
        <v>0</v>
      </c>
      <c r="M69" s="103">
        <f t="shared" si="19"/>
        <v>0</v>
      </c>
    </row>
    <row r="70" ht="45" spans="1:13">
      <c r="A70" s="85" t="s">
        <v>176</v>
      </c>
      <c r="B70" s="85" t="s">
        <v>177</v>
      </c>
      <c r="C70" s="85" t="s">
        <v>30</v>
      </c>
      <c r="D70" s="86" t="s">
        <v>178</v>
      </c>
      <c r="E70" s="85" t="s">
        <v>32</v>
      </c>
      <c r="F70" s="85" t="s">
        <v>73</v>
      </c>
      <c r="G70" s="88">
        <v>10.31</v>
      </c>
      <c r="H70" s="88"/>
      <c r="I70" s="88">
        <f t="shared" si="16"/>
        <v>0</v>
      </c>
      <c r="J70" s="88"/>
      <c r="K70" s="88">
        <f t="shared" si="17"/>
        <v>0</v>
      </c>
      <c r="L70" s="88">
        <f t="shared" si="18"/>
        <v>0</v>
      </c>
      <c r="M70" s="103">
        <f t="shared" si="19"/>
        <v>0</v>
      </c>
    </row>
    <row r="71" ht="15" spans="1:13">
      <c r="A71" s="89" t="s">
        <v>132</v>
      </c>
      <c r="B71" s="89"/>
      <c r="C71" s="89"/>
      <c r="D71" s="89"/>
      <c r="E71" s="89"/>
      <c r="F71" s="89"/>
      <c r="G71" s="89"/>
      <c r="H71" s="89"/>
      <c r="I71" s="104">
        <f>ROUND(SUM(I62:I70),2)</f>
        <v>0</v>
      </c>
      <c r="J71" s="105"/>
      <c r="K71" s="104">
        <f>ROUND(SUM(K62:K70),2)</f>
        <v>0</v>
      </c>
      <c r="L71" s="105"/>
      <c r="M71" s="104">
        <f>ROUND(SUM(M62:M70),2)</f>
        <v>0</v>
      </c>
    </row>
    <row r="72" ht="15" customHeight="1" spans="1:13">
      <c r="A72" s="90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106"/>
    </row>
    <row r="73" ht="15" spans="1:13">
      <c r="A73" s="83" t="s">
        <v>179</v>
      </c>
      <c r="B73" s="84"/>
      <c r="C73" s="84"/>
      <c r="D73" s="84" t="s">
        <v>180</v>
      </c>
      <c r="E73" s="84"/>
      <c r="F73" s="84"/>
      <c r="G73" s="84"/>
      <c r="H73" s="84"/>
      <c r="I73" s="84"/>
      <c r="J73" s="84"/>
      <c r="K73" s="84"/>
      <c r="L73" s="84"/>
      <c r="M73" s="84"/>
    </row>
    <row r="74" ht="30" spans="1:13">
      <c r="A74" s="85" t="s">
        <v>181</v>
      </c>
      <c r="B74" s="85" t="s">
        <v>153</v>
      </c>
      <c r="C74" s="85" t="s">
        <v>30</v>
      </c>
      <c r="D74" s="108" t="s">
        <v>154</v>
      </c>
      <c r="E74" s="109" t="s">
        <v>32</v>
      </c>
      <c r="F74" s="85" t="s">
        <v>73</v>
      </c>
      <c r="G74" s="88">
        <v>1.22</v>
      </c>
      <c r="H74" s="88"/>
      <c r="I74" s="88">
        <f t="shared" ref="I74:I83" si="20">ROUND(G74*H74,2)</f>
        <v>0</v>
      </c>
      <c r="J74" s="88"/>
      <c r="K74" s="88">
        <f t="shared" ref="K74:K83" si="21">ROUND(G74*J74,2)</f>
        <v>0</v>
      </c>
      <c r="L74" s="88">
        <f t="shared" ref="L74:L83" si="22">ROUND(H74+J74,2)</f>
        <v>0</v>
      </c>
      <c r="M74" s="103">
        <f t="shared" ref="M74:M83" si="23">ROUND(G74*L74,2)</f>
        <v>0</v>
      </c>
    </row>
    <row r="75" ht="30" spans="1:13">
      <c r="A75" s="85" t="s">
        <v>182</v>
      </c>
      <c r="B75" s="85" t="s">
        <v>183</v>
      </c>
      <c r="C75" s="85" t="s">
        <v>30</v>
      </c>
      <c r="D75" s="108" t="s">
        <v>184</v>
      </c>
      <c r="E75" s="109" t="s">
        <v>32</v>
      </c>
      <c r="F75" s="85" t="s">
        <v>73</v>
      </c>
      <c r="G75" s="88">
        <v>64.51</v>
      </c>
      <c r="H75" s="88"/>
      <c r="I75" s="88">
        <f t="shared" si="20"/>
        <v>0</v>
      </c>
      <c r="J75" s="88"/>
      <c r="K75" s="88">
        <f t="shared" si="21"/>
        <v>0</v>
      </c>
      <c r="L75" s="88">
        <f t="shared" si="22"/>
        <v>0</v>
      </c>
      <c r="M75" s="103">
        <f t="shared" si="23"/>
        <v>0</v>
      </c>
    </row>
    <row r="76" ht="30" spans="1:13">
      <c r="A76" s="85" t="s">
        <v>185</v>
      </c>
      <c r="B76" s="85" t="s">
        <v>186</v>
      </c>
      <c r="C76" s="85" t="s">
        <v>30</v>
      </c>
      <c r="D76" s="108" t="s">
        <v>187</v>
      </c>
      <c r="E76" s="109" t="s">
        <v>32</v>
      </c>
      <c r="F76" s="85" t="s">
        <v>52</v>
      </c>
      <c r="G76" s="88">
        <v>136.83</v>
      </c>
      <c r="H76" s="88"/>
      <c r="I76" s="88">
        <f t="shared" si="20"/>
        <v>0</v>
      </c>
      <c r="J76" s="88"/>
      <c r="K76" s="88">
        <f t="shared" si="21"/>
        <v>0</v>
      </c>
      <c r="L76" s="88">
        <f t="shared" si="22"/>
        <v>0</v>
      </c>
      <c r="M76" s="103">
        <f t="shared" si="23"/>
        <v>0</v>
      </c>
    </row>
    <row r="77" ht="30" spans="1:13">
      <c r="A77" s="85" t="s">
        <v>188</v>
      </c>
      <c r="B77" s="85" t="s">
        <v>162</v>
      </c>
      <c r="C77" s="85" t="s">
        <v>30</v>
      </c>
      <c r="D77" s="108" t="s">
        <v>163</v>
      </c>
      <c r="E77" s="109" t="s">
        <v>32</v>
      </c>
      <c r="F77" s="85" t="s">
        <v>143</v>
      </c>
      <c r="G77" s="88">
        <v>144</v>
      </c>
      <c r="H77" s="88"/>
      <c r="I77" s="88">
        <f t="shared" si="20"/>
        <v>0</v>
      </c>
      <c r="J77" s="88"/>
      <c r="K77" s="88">
        <f t="shared" si="21"/>
        <v>0</v>
      </c>
      <c r="L77" s="88">
        <f t="shared" si="22"/>
        <v>0</v>
      </c>
      <c r="M77" s="103">
        <f t="shared" si="23"/>
        <v>0</v>
      </c>
    </row>
    <row r="78" ht="30" spans="1:13">
      <c r="A78" s="85" t="s">
        <v>189</v>
      </c>
      <c r="B78" s="85" t="s">
        <v>165</v>
      </c>
      <c r="C78" s="85" t="s">
        <v>30</v>
      </c>
      <c r="D78" s="108" t="s">
        <v>166</v>
      </c>
      <c r="E78" s="109" t="s">
        <v>32</v>
      </c>
      <c r="F78" s="85" t="s">
        <v>143</v>
      </c>
      <c r="G78" s="88">
        <v>18</v>
      </c>
      <c r="H78" s="88"/>
      <c r="I78" s="88">
        <f t="shared" si="20"/>
        <v>0</v>
      </c>
      <c r="J78" s="88"/>
      <c r="K78" s="88">
        <f t="shared" si="21"/>
        <v>0</v>
      </c>
      <c r="L78" s="88">
        <f t="shared" si="22"/>
        <v>0</v>
      </c>
      <c r="M78" s="103">
        <f t="shared" si="23"/>
        <v>0</v>
      </c>
    </row>
    <row r="79" ht="30" spans="1:13">
      <c r="A79" s="85" t="s">
        <v>190</v>
      </c>
      <c r="B79" s="85" t="s">
        <v>168</v>
      </c>
      <c r="C79" s="85" t="s">
        <v>30</v>
      </c>
      <c r="D79" s="108" t="s">
        <v>169</v>
      </c>
      <c r="E79" s="109" t="s">
        <v>32</v>
      </c>
      <c r="F79" s="85" t="s">
        <v>143</v>
      </c>
      <c r="G79" s="88">
        <v>140</v>
      </c>
      <c r="H79" s="88"/>
      <c r="I79" s="88">
        <f t="shared" si="20"/>
        <v>0</v>
      </c>
      <c r="J79" s="88"/>
      <c r="K79" s="88">
        <f t="shared" si="21"/>
        <v>0</v>
      </c>
      <c r="L79" s="88">
        <f t="shared" si="22"/>
        <v>0</v>
      </c>
      <c r="M79" s="103">
        <f t="shared" si="23"/>
        <v>0</v>
      </c>
    </row>
    <row r="80" ht="30" spans="1:13">
      <c r="A80" s="85" t="s">
        <v>191</v>
      </c>
      <c r="B80" s="85" t="s">
        <v>171</v>
      </c>
      <c r="C80" s="85" t="s">
        <v>30</v>
      </c>
      <c r="D80" s="108" t="s">
        <v>172</v>
      </c>
      <c r="E80" s="109" t="s">
        <v>32</v>
      </c>
      <c r="F80" s="85" t="s">
        <v>143</v>
      </c>
      <c r="G80" s="88">
        <v>217</v>
      </c>
      <c r="H80" s="88"/>
      <c r="I80" s="88">
        <f t="shared" si="20"/>
        <v>0</v>
      </c>
      <c r="J80" s="88"/>
      <c r="K80" s="88">
        <f t="shared" si="21"/>
        <v>0</v>
      </c>
      <c r="L80" s="88">
        <f t="shared" si="22"/>
        <v>0</v>
      </c>
      <c r="M80" s="103">
        <f t="shared" si="23"/>
        <v>0</v>
      </c>
    </row>
    <row r="81" ht="30" spans="1:13">
      <c r="A81" s="85" t="s">
        <v>192</v>
      </c>
      <c r="B81" s="85" t="s">
        <v>174</v>
      </c>
      <c r="C81" s="85" t="s">
        <v>30</v>
      </c>
      <c r="D81" s="108" t="s">
        <v>175</v>
      </c>
      <c r="E81" s="109" t="s">
        <v>32</v>
      </c>
      <c r="F81" s="85" t="s">
        <v>143</v>
      </c>
      <c r="G81" s="88">
        <v>24</v>
      </c>
      <c r="H81" s="88"/>
      <c r="I81" s="88">
        <f t="shared" si="20"/>
        <v>0</v>
      </c>
      <c r="J81" s="88"/>
      <c r="K81" s="88">
        <f t="shared" si="21"/>
        <v>0</v>
      </c>
      <c r="L81" s="88">
        <f t="shared" si="22"/>
        <v>0</v>
      </c>
      <c r="M81" s="103">
        <f t="shared" si="23"/>
        <v>0</v>
      </c>
    </row>
    <row r="82" ht="30" spans="1:13">
      <c r="A82" s="85" t="s">
        <v>193</v>
      </c>
      <c r="B82" s="85" t="s">
        <v>194</v>
      </c>
      <c r="C82" s="85" t="s">
        <v>30</v>
      </c>
      <c r="D82" s="108" t="s">
        <v>195</v>
      </c>
      <c r="E82" s="109" t="s">
        <v>32</v>
      </c>
      <c r="F82" s="85" t="s">
        <v>143</v>
      </c>
      <c r="G82" s="88">
        <v>21</v>
      </c>
      <c r="H82" s="88"/>
      <c r="I82" s="88">
        <f t="shared" si="20"/>
        <v>0</v>
      </c>
      <c r="J82" s="88"/>
      <c r="K82" s="88">
        <f t="shared" si="21"/>
        <v>0</v>
      </c>
      <c r="L82" s="88">
        <f t="shared" si="22"/>
        <v>0</v>
      </c>
      <c r="M82" s="103">
        <f t="shared" si="23"/>
        <v>0</v>
      </c>
    </row>
    <row r="83" ht="45" spans="1:13">
      <c r="A83" s="85" t="s">
        <v>196</v>
      </c>
      <c r="B83" s="85" t="s">
        <v>177</v>
      </c>
      <c r="C83" s="85" t="s">
        <v>30</v>
      </c>
      <c r="D83" s="108" t="s">
        <v>178</v>
      </c>
      <c r="E83" s="109" t="s">
        <v>32</v>
      </c>
      <c r="F83" s="85" t="s">
        <v>73</v>
      </c>
      <c r="G83" s="88">
        <v>9.78</v>
      </c>
      <c r="H83" s="88"/>
      <c r="I83" s="88">
        <f t="shared" si="20"/>
        <v>0</v>
      </c>
      <c r="J83" s="88"/>
      <c r="K83" s="88">
        <f t="shared" si="21"/>
        <v>0</v>
      </c>
      <c r="L83" s="88">
        <f t="shared" si="22"/>
        <v>0</v>
      </c>
      <c r="M83" s="103">
        <f t="shared" si="23"/>
        <v>0</v>
      </c>
    </row>
    <row r="84" ht="15" spans="1:13">
      <c r="A84" s="89" t="s">
        <v>132</v>
      </c>
      <c r="B84" s="89"/>
      <c r="C84" s="89"/>
      <c r="D84" s="89"/>
      <c r="E84" s="89"/>
      <c r="F84" s="89"/>
      <c r="G84" s="89"/>
      <c r="H84" s="89"/>
      <c r="I84" s="104">
        <f>ROUND(SUM(I74:I83),2)</f>
        <v>0</v>
      </c>
      <c r="J84" s="105"/>
      <c r="K84" s="104">
        <f>ROUND(SUM(K74:K83),2)</f>
        <v>0</v>
      </c>
      <c r="L84" s="105"/>
      <c r="M84" s="104">
        <f>ROUND(SUM(M74:M83),2)</f>
        <v>0</v>
      </c>
    </row>
    <row r="85" ht="15" customHeight="1" spans="1:13">
      <c r="A85" s="9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106"/>
    </row>
    <row r="86" ht="15" spans="1:13">
      <c r="A86" s="83">
        <v>4</v>
      </c>
      <c r="B86" s="84"/>
      <c r="C86" s="84"/>
      <c r="D86" s="84" t="s">
        <v>197</v>
      </c>
      <c r="E86" s="84"/>
      <c r="F86" s="84"/>
      <c r="G86" s="84"/>
      <c r="H86" s="84"/>
      <c r="I86" s="84"/>
      <c r="J86" s="84"/>
      <c r="K86" s="84"/>
      <c r="L86" s="84"/>
      <c r="M86" s="84"/>
    </row>
    <row r="87" ht="15" spans="1:13">
      <c r="A87" s="83" t="s">
        <v>198</v>
      </c>
      <c r="B87" s="84"/>
      <c r="C87" s="84"/>
      <c r="D87" s="84" t="s">
        <v>199</v>
      </c>
      <c r="E87" s="84"/>
      <c r="F87" s="84"/>
      <c r="G87" s="84"/>
      <c r="H87" s="84"/>
      <c r="I87" s="84"/>
      <c r="J87" s="84"/>
      <c r="K87" s="84"/>
      <c r="L87" s="84"/>
      <c r="M87" s="84"/>
    </row>
    <row r="88" ht="30" spans="1:13">
      <c r="A88" s="85" t="s">
        <v>200</v>
      </c>
      <c r="B88" s="85" t="s">
        <v>201</v>
      </c>
      <c r="C88" s="85" t="s">
        <v>30</v>
      </c>
      <c r="D88" s="86" t="s">
        <v>202</v>
      </c>
      <c r="E88" s="85" t="s">
        <v>32</v>
      </c>
      <c r="F88" s="85" t="s">
        <v>73</v>
      </c>
      <c r="G88" s="88">
        <v>6.93</v>
      </c>
      <c r="H88" s="88"/>
      <c r="I88" s="88">
        <f t="shared" ref="I88:I94" si="24">ROUND(G88*H88,2)</f>
        <v>0</v>
      </c>
      <c r="J88" s="88"/>
      <c r="K88" s="88">
        <f t="shared" ref="K88:K94" si="25">ROUND(G88*J88,2)</f>
        <v>0</v>
      </c>
      <c r="L88" s="88">
        <f t="shared" ref="L88:L94" si="26">ROUND(H88+J88,2)</f>
        <v>0</v>
      </c>
      <c r="M88" s="103">
        <f t="shared" ref="M88:M94" si="27">ROUND(G88*L88,2)</f>
        <v>0</v>
      </c>
    </row>
    <row r="89" ht="45" spans="1:13">
      <c r="A89" s="85" t="s">
        <v>203</v>
      </c>
      <c r="B89" s="85" t="s">
        <v>204</v>
      </c>
      <c r="C89" s="85" t="s">
        <v>30</v>
      </c>
      <c r="D89" s="86" t="s">
        <v>205</v>
      </c>
      <c r="E89" s="85" t="s">
        <v>32</v>
      </c>
      <c r="F89" s="85" t="s">
        <v>52</v>
      </c>
      <c r="G89" s="88">
        <v>126.34</v>
      </c>
      <c r="H89" s="88"/>
      <c r="I89" s="88">
        <f t="shared" si="24"/>
        <v>0</v>
      </c>
      <c r="J89" s="88"/>
      <c r="K89" s="88">
        <f t="shared" si="25"/>
        <v>0</v>
      </c>
      <c r="L89" s="88">
        <f t="shared" si="26"/>
        <v>0</v>
      </c>
      <c r="M89" s="103">
        <f t="shared" si="27"/>
        <v>0</v>
      </c>
    </row>
    <row r="90" ht="30" spans="1:15">
      <c r="A90" s="85" t="s">
        <v>206</v>
      </c>
      <c r="B90" s="85" t="s">
        <v>207</v>
      </c>
      <c r="C90" s="85" t="s">
        <v>30</v>
      </c>
      <c r="D90" s="86" t="s">
        <v>208</v>
      </c>
      <c r="E90" s="85" t="s">
        <v>32</v>
      </c>
      <c r="F90" s="85" t="s">
        <v>143</v>
      </c>
      <c r="G90" s="88">
        <v>240</v>
      </c>
      <c r="H90" s="88"/>
      <c r="I90" s="88">
        <f t="shared" si="24"/>
        <v>0</v>
      </c>
      <c r="J90" s="88"/>
      <c r="K90" s="88">
        <f t="shared" si="25"/>
        <v>0</v>
      </c>
      <c r="L90" s="88">
        <f t="shared" si="26"/>
        <v>0</v>
      </c>
      <c r="M90" s="103">
        <f t="shared" si="27"/>
        <v>0</v>
      </c>
      <c r="O90" s="60"/>
    </row>
    <row r="91" ht="30" spans="1:13">
      <c r="A91" s="85" t="s">
        <v>209</v>
      </c>
      <c r="B91" s="85" t="s">
        <v>210</v>
      </c>
      <c r="C91" s="85" t="s">
        <v>30</v>
      </c>
      <c r="D91" s="86" t="s">
        <v>211</v>
      </c>
      <c r="E91" s="85" t="s">
        <v>32</v>
      </c>
      <c r="F91" s="85" t="s">
        <v>143</v>
      </c>
      <c r="G91" s="88">
        <v>95</v>
      </c>
      <c r="H91" s="88"/>
      <c r="I91" s="88">
        <f t="shared" si="24"/>
        <v>0</v>
      </c>
      <c r="J91" s="88"/>
      <c r="K91" s="88">
        <f t="shared" si="25"/>
        <v>0</v>
      </c>
      <c r="L91" s="88">
        <f t="shared" si="26"/>
        <v>0</v>
      </c>
      <c r="M91" s="103">
        <f t="shared" si="27"/>
        <v>0</v>
      </c>
    </row>
    <row r="92" ht="30" spans="1:13">
      <c r="A92" s="85" t="s">
        <v>212</v>
      </c>
      <c r="B92" s="85" t="s">
        <v>213</v>
      </c>
      <c r="C92" s="85" t="s">
        <v>30</v>
      </c>
      <c r="D92" s="86" t="s">
        <v>214</v>
      </c>
      <c r="E92" s="85" t="s">
        <v>32</v>
      </c>
      <c r="F92" s="85" t="s">
        <v>143</v>
      </c>
      <c r="G92" s="88">
        <v>521</v>
      </c>
      <c r="H92" s="88"/>
      <c r="I92" s="88">
        <f t="shared" si="24"/>
        <v>0</v>
      </c>
      <c r="J92" s="88"/>
      <c r="K92" s="88">
        <f t="shared" si="25"/>
        <v>0</v>
      </c>
      <c r="L92" s="88">
        <f t="shared" si="26"/>
        <v>0</v>
      </c>
      <c r="M92" s="103">
        <f t="shared" si="27"/>
        <v>0</v>
      </c>
    </row>
    <row r="93" ht="30" spans="1:13">
      <c r="A93" s="85" t="s">
        <v>215</v>
      </c>
      <c r="B93" s="85" t="s">
        <v>216</v>
      </c>
      <c r="C93" s="85" t="s">
        <v>30</v>
      </c>
      <c r="D93" s="86" t="s">
        <v>217</v>
      </c>
      <c r="E93" s="85" t="s">
        <v>32</v>
      </c>
      <c r="F93" s="85" t="s">
        <v>143</v>
      </c>
      <c r="G93" s="88">
        <v>183</v>
      </c>
      <c r="H93" s="88"/>
      <c r="I93" s="88">
        <f t="shared" si="24"/>
        <v>0</v>
      </c>
      <c r="J93" s="88"/>
      <c r="K93" s="88">
        <f t="shared" si="25"/>
        <v>0</v>
      </c>
      <c r="L93" s="88">
        <f t="shared" si="26"/>
        <v>0</v>
      </c>
      <c r="M93" s="103">
        <f t="shared" si="27"/>
        <v>0</v>
      </c>
    </row>
    <row r="94" ht="30" spans="1:13">
      <c r="A94" s="85" t="s">
        <v>218</v>
      </c>
      <c r="B94" s="85" t="s">
        <v>219</v>
      </c>
      <c r="C94" s="85" t="s">
        <v>30</v>
      </c>
      <c r="D94" s="86" t="s">
        <v>220</v>
      </c>
      <c r="E94" s="85" t="s">
        <v>32</v>
      </c>
      <c r="F94" s="85" t="s">
        <v>143</v>
      </c>
      <c r="G94" s="88">
        <v>77</v>
      </c>
      <c r="H94" s="88"/>
      <c r="I94" s="88">
        <f t="shared" si="24"/>
        <v>0</v>
      </c>
      <c r="J94" s="88"/>
      <c r="K94" s="88">
        <f t="shared" si="25"/>
        <v>0</v>
      </c>
      <c r="L94" s="88">
        <f t="shared" si="26"/>
        <v>0</v>
      </c>
      <c r="M94" s="103">
        <f t="shared" si="27"/>
        <v>0</v>
      </c>
    </row>
    <row r="95" ht="15" spans="1:13">
      <c r="A95" s="89" t="s">
        <v>102</v>
      </c>
      <c r="B95" s="93"/>
      <c r="C95" s="93"/>
      <c r="D95" s="93"/>
      <c r="E95" s="93"/>
      <c r="F95" s="93"/>
      <c r="G95" s="93"/>
      <c r="H95" s="93"/>
      <c r="I95" s="104">
        <f>ROUND(SUM(I88:I94),2)</f>
        <v>0</v>
      </c>
      <c r="J95" s="105"/>
      <c r="K95" s="104">
        <f>ROUND(SUM(K88:K94),2)</f>
        <v>0</v>
      </c>
      <c r="L95" s="105"/>
      <c r="M95" s="104">
        <f>ROUND(SUM(M88:M94),2)</f>
        <v>0</v>
      </c>
    </row>
    <row r="96" ht="15" customHeight="1" spans="1:13">
      <c r="A96" s="90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106"/>
    </row>
    <row r="97" ht="15" spans="1:13">
      <c r="A97" s="83" t="s">
        <v>221</v>
      </c>
      <c r="B97" s="84"/>
      <c r="C97" s="84"/>
      <c r="D97" s="84" t="s">
        <v>222</v>
      </c>
      <c r="E97" s="84"/>
      <c r="F97" s="84"/>
      <c r="G97" s="84"/>
      <c r="H97" s="84"/>
      <c r="I97" s="84"/>
      <c r="J97" s="84"/>
      <c r="K97" s="84"/>
      <c r="L97" s="84"/>
      <c r="M97" s="84"/>
    </row>
    <row r="98" ht="45" spans="1:13">
      <c r="A98" s="85" t="s">
        <v>223</v>
      </c>
      <c r="B98" s="85" t="s">
        <v>224</v>
      </c>
      <c r="C98" s="85" t="s">
        <v>30</v>
      </c>
      <c r="D98" s="86" t="s">
        <v>225</v>
      </c>
      <c r="E98" s="85" t="s">
        <v>32</v>
      </c>
      <c r="F98" s="85" t="s">
        <v>73</v>
      </c>
      <c r="G98" s="88">
        <v>13.03</v>
      </c>
      <c r="H98" s="88"/>
      <c r="I98" s="88">
        <f t="shared" ref="I98:I106" si="28">ROUND(G98*H98,2)</f>
        <v>0</v>
      </c>
      <c r="J98" s="88"/>
      <c r="K98" s="88">
        <f t="shared" ref="K98:K106" si="29">ROUND(G98*J98,2)</f>
        <v>0</v>
      </c>
      <c r="L98" s="88">
        <f t="shared" ref="L98:L106" si="30">ROUND(H98+J98,2)</f>
        <v>0</v>
      </c>
      <c r="M98" s="103">
        <f t="shared" ref="M98:M106" si="31">ROUND(G98*L98,2)</f>
        <v>0</v>
      </c>
    </row>
    <row r="99" ht="30" spans="1:13">
      <c r="A99" s="85" t="s">
        <v>226</v>
      </c>
      <c r="B99" s="85" t="s">
        <v>227</v>
      </c>
      <c r="C99" s="85" t="s">
        <v>30</v>
      </c>
      <c r="D99" s="86" t="s">
        <v>228</v>
      </c>
      <c r="E99" s="85" t="s">
        <v>32</v>
      </c>
      <c r="F99" s="85" t="s">
        <v>107</v>
      </c>
      <c r="G99" s="88">
        <v>53.27</v>
      </c>
      <c r="H99" s="88"/>
      <c r="I99" s="88">
        <f t="shared" si="28"/>
        <v>0</v>
      </c>
      <c r="J99" s="88"/>
      <c r="K99" s="88">
        <f t="shared" si="29"/>
        <v>0</v>
      </c>
      <c r="L99" s="88">
        <f t="shared" si="30"/>
        <v>0</v>
      </c>
      <c r="M99" s="103">
        <f t="shared" si="31"/>
        <v>0</v>
      </c>
    </row>
    <row r="100" ht="45" spans="1:16">
      <c r="A100" s="85" t="s">
        <v>229</v>
      </c>
      <c r="B100" s="85" t="s">
        <v>230</v>
      </c>
      <c r="C100" s="85" t="s">
        <v>30</v>
      </c>
      <c r="D100" s="86" t="s">
        <v>231</v>
      </c>
      <c r="E100" s="85" t="s">
        <v>32</v>
      </c>
      <c r="F100" s="85" t="s">
        <v>52</v>
      </c>
      <c r="G100" s="88">
        <v>205.2</v>
      </c>
      <c r="H100" s="88"/>
      <c r="I100" s="88">
        <f t="shared" si="28"/>
        <v>0</v>
      </c>
      <c r="J100" s="88"/>
      <c r="K100" s="88">
        <f t="shared" si="29"/>
        <v>0</v>
      </c>
      <c r="L100" s="88">
        <f t="shared" si="30"/>
        <v>0</v>
      </c>
      <c r="M100" s="103">
        <f t="shared" si="31"/>
        <v>0</v>
      </c>
      <c r="P100" s="60"/>
    </row>
    <row r="101" ht="30" spans="1:13">
      <c r="A101" s="85" t="s">
        <v>232</v>
      </c>
      <c r="B101" s="85" t="s">
        <v>207</v>
      </c>
      <c r="C101" s="85" t="s">
        <v>30</v>
      </c>
      <c r="D101" s="86" t="s">
        <v>208</v>
      </c>
      <c r="E101" s="85" t="s">
        <v>32</v>
      </c>
      <c r="F101" s="85" t="s">
        <v>143</v>
      </c>
      <c r="G101" s="88">
        <v>191</v>
      </c>
      <c r="H101" s="88"/>
      <c r="I101" s="88">
        <f t="shared" si="28"/>
        <v>0</v>
      </c>
      <c r="J101" s="88"/>
      <c r="K101" s="88">
        <f t="shared" si="29"/>
        <v>0</v>
      </c>
      <c r="L101" s="88">
        <f t="shared" si="30"/>
        <v>0</v>
      </c>
      <c r="M101" s="103">
        <f t="shared" si="31"/>
        <v>0</v>
      </c>
    </row>
    <row r="102" ht="30" spans="1:13">
      <c r="A102" s="85" t="s">
        <v>233</v>
      </c>
      <c r="B102" s="85" t="s">
        <v>210</v>
      </c>
      <c r="C102" s="85" t="s">
        <v>30</v>
      </c>
      <c r="D102" s="86" t="s">
        <v>211</v>
      </c>
      <c r="E102" s="85" t="s">
        <v>32</v>
      </c>
      <c r="F102" s="85" t="s">
        <v>143</v>
      </c>
      <c r="G102" s="88">
        <v>92</v>
      </c>
      <c r="H102" s="88"/>
      <c r="I102" s="88">
        <f t="shared" si="28"/>
        <v>0</v>
      </c>
      <c r="J102" s="88"/>
      <c r="K102" s="88">
        <f t="shared" si="29"/>
        <v>0</v>
      </c>
      <c r="L102" s="88">
        <f t="shared" si="30"/>
        <v>0</v>
      </c>
      <c r="M102" s="103">
        <f t="shared" si="31"/>
        <v>0</v>
      </c>
    </row>
    <row r="103" ht="30" spans="1:13">
      <c r="A103" s="85" t="s">
        <v>234</v>
      </c>
      <c r="B103" s="85" t="s">
        <v>235</v>
      </c>
      <c r="C103" s="85" t="s">
        <v>30</v>
      </c>
      <c r="D103" s="86" t="s">
        <v>236</v>
      </c>
      <c r="E103" s="85" t="s">
        <v>32</v>
      </c>
      <c r="F103" s="85" t="s">
        <v>143</v>
      </c>
      <c r="G103" s="88">
        <v>162</v>
      </c>
      <c r="H103" s="88"/>
      <c r="I103" s="88">
        <f t="shared" si="28"/>
        <v>0</v>
      </c>
      <c r="J103" s="88"/>
      <c r="K103" s="88">
        <f t="shared" si="29"/>
        <v>0</v>
      </c>
      <c r="L103" s="88">
        <f t="shared" si="30"/>
        <v>0</v>
      </c>
      <c r="M103" s="103">
        <f t="shared" si="31"/>
        <v>0</v>
      </c>
    </row>
    <row r="104" ht="30" spans="1:13">
      <c r="A104" s="85" t="s">
        <v>237</v>
      </c>
      <c r="B104" s="85" t="s">
        <v>213</v>
      </c>
      <c r="C104" s="85" t="s">
        <v>30</v>
      </c>
      <c r="D104" s="86" t="s">
        <v>214</v>
      </c>
      <c r="E104" s="85" t="s">
        <v>32</v>
      </c>
      <c r="F104" s="85" t="s">
        <v>143</v>
      </c>
      <c r="G104" s="88">
        <v>324</v>
      </c>
      <c r="H104" s="88"/>
      <c r="I104" s="88">
        <f t="shared" si="28"/>
        <v>0</v>
      </c>
      <c r="J104" s="88"/>
      <c r="K104" s="88">
        <f t="shared" si="29"/>
        <v>0</v>
      </c>
      <c r="L104" s="88">
        <f t="shared" si="30"/>
        <v>0</v>
      </c>
      <c r="M104" s="103">
        <f t="shared" si="31"/>
        <v>0</v>
      </c>
    </row>
    <row r="105" ht="30" spans="1:13">
      <c r="A105" s="85" t="s">
        <v>238</v>
      </c>
      <c r="B105" s="85" t="s">
        <v>216</v>
      </c>
      <c r="C105" s="85" t="s">
        <v>30</v>
      </c>
      <c r="D105" s="86" t="s">
        <v>217</v>
      </c>
      <c r="E105" s="85" t="s">
        <v>32</v>
      </c>
      <c r="F105" s="85" t="s">
        <v>143</v>
      </c>
      <c r="G105" s="88">
        <v>91</v>
      </c>
      <c r="H105" s="88"/>
      <c r="I105" s="88">
        <f t="shared" si="28"/>
        <v>0</v>
      </c>
      <c r="J105" s="88"/>
      <c r="K105" s="88">
        <f t="shared" si="29"/>
        <v>0</v>
      </c>
      <c r="L105" s="88">
        <f t="shared" si="30"/>
        <v>0</v>
      </c>
      <c r="M105" s="103">
        <f t="shared" si="31"/>
        <v>0</v>
      </c>
    </row>
    <row r="106" ht="30" spans="1:13">
      <c r="A106" s="85" t="s">
        <v>239</v>
      </c>
      <c r="B106" s="85" t="s">
        <v>219</v>
      </c>
      <c r="C106" s="85" t="s">
        <v>30</v>
      </c>
      <c r="D106" s="86" t="s">
        <v>220</v>
      </c>
      <c r="E106" s="85" t="s">
        <v>32</v>
      </c>
      <c r="F106" s="85" t="s">
        <v>143</v>
      </c>
      <c r="G106" s="88">
        <v>110</v>
      </c>
      <c r="H106" s="88"/>
      <c r="I106" s="88">
        <f t="shared" si="28"/>
        <v>0</v>
      </c>
      <c r="J106" s="88"/>
      <c r="K106" s="88">
        <f t="shared" si="29"/>
        <v>0</v>
      </c>
      <c r="L106" s="88">
        <f t="shared" si="30"/>
        <v>0</v>
      </c>
      <c r="M106" s="103">
        <f t="shared" si="31"/>
        <v>0</v>
      </c>
    </row>
    <row r="107" ht="15" spans="1:13">
      <c r="A107" s="89" t="s">
        <v>132</v>
      </c>
      <c r="B107" s="93"/>
      <c r="C107" s="93"/>
      <c r="D107" s="93"/>
      <c r="E107" s="93"/>
      <c r="F107" s="93"/>
      <c r="G107" s="93"/>
      <c r="H107" s="93"/>
      <c r="I107" s="104">
        <f>ROUND(SUM(I98:I106),2)</f>
        <v>0</v>
      </c>
      <c r="J107" s="105"/>
      <c r="K107" s="104">
        <f>ROUND(SUM(K98:K106),2)</f>
        <v>0</v>
      </c>
      <c r="L107" s="105"/>
      <c r="M107" s="104">
        <f>ROUND(SUM(M98:M106),2)</f>
        <v>0</v>
      </c>
    </row>
    <row r="108" ht="15" customHeight="1" spans="1:13">
      <c r="A108" s="90"/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106"/>
    </row>
    <row r="109" ht="15" spans="1:13">
      <c r="A109" s="83" t="s">
        <v>240</v>
      </c>
      <c r="B109" s="84"/>
      <c r="C109" s="84"/>
      <c r="D109" s="84" t="s">
        <v>241</v>
      </c>
      <c r="E109" s="84"/>
      <c r="F109" s="84"/>
      <c r="G109" s="84"/>
      <c r="H109" s="84"/>
      <c r="I109" s="84"/>
      <c r="J109" s="84"/>
      <c r="K109" s="84"/>
      <c r="L109" s="84"/>
      <c r="M109" s="84"/>
    </row>
    <row r="110" ht="45" spans="1:13">
      <c r="A110" s="85" t="s">
        <v>242</v>
      </c>
      <c r="B110" s="85">
        <v>101947</v>
      </c>
      <c r="C110" s="85" t="s">
        <v>30</v>
      </c>
      <c r="D110" s="86" t="s">
        <v>243</v>
      </c>
      <c r="E110" s="85" t="s">
        <v>32</v>
      </c>
      <c r="F110" s="85" t="s">
        <v>52</v>
      </c>
      <c r="G110" s="88">
        <v>34.71</v>
      </c>
      <c r="H110" s="88"/>
      <c r="I110" s="88">
        <f t="shared" ref="I110:I118" si="32">ROUND(G110*H110,2)</f>
        <v>0</v>
      </c>
      <c r="J110" s="88"/>
      <c r="K110" s="88">
        <f t="shared" ref="K110:K118" si="33">ROUND(G110*J110,2)</f>
        <v>0</v>
      </c>
      <c r="L110" s="88">
        <f t="shared" ref="L110:L118" si="34">ROUND(H110+J110,2)</f>
        <v>0</v>
      </c>
      <c r="M110" s="103">
        <f t="shared" ref="M110:M118" si="35">ROUND(G110*L110,2)</f>
        <v>0</v>
      </c>
    </row>
    <row r="111" ht="45" spans="1:13">
      <c r="A111" s="85" t="s">
        <v>244</v>
      </c>
      <c r="B111" s="85">
        <v>101948</v>
      </c>
      <c r="C111" s="85" t="s">
        <v>30</v>
      </c>
      <c r="D111" s="86" t="s">
        <v>245</v>
      </c>
      <c r="E111" s="85" t="s">
        <v>32</v>
      </c>
      <c r="F111" s="85" t="s">
        <v>52</v>
      </c>
      <c r="G111" s="88">
        <v>116.83</v>
      </c>
      <c r="H111" s="88"/>
      <c r="I111" s="88">
        <f t="shared" si="32"/>
        <v>0</v>
      </c>
      <c r="J111" s="88"/>
      <c r="K111" s="88">
        <f t="shared" si="33"/>
        <v>0</v>
      </c>
      <c r="L111" s="88">
        <f t="shared" si="34"/>
        <v>0</v>
      </c>
      <c r="M111" s="103">
        <f t="shared" si="35"/>
        <v>0</v>
      </c>
    </row>
    <row r="112" ht="45" spans="1:13">
      <c r="A112" s="85" t="s">
        <v>246</v>
      </c>
      <c r="B112" s="85">
        <v>101950</v>
      </c>
      <c r="C112" s="85" t="s">
        <v>30</v>
      </c>
      <c r="D112" s="86" t="s">
        <v>247</v>
      </c>
      <c r="E112" s="85" t="s">
        <v>32</v>
      </c>
      <c r="F112" s="85" t="s">
        <v>52</v>
      </c>
      <c r="G112" s="88">
        <v>81.72</v>
      </c>
      <c r="H112" s="88"/>
      <c r="I112" s="88">
        <f t="shared" si="32"/>
        <v>0</v>
      </c>
      <c r="J112" s="88"/>
      <c r="K112" s="88">
        <f t="shared" si="33"/>
        <v>0</v>
      </c>
      <c r="L112" s="88">
        <f t="shared" si="34"/>
        <v>0</v>
      </c>
      <c r="M112" s="103">
        <f t="shared" si="35"/>
        <v>0</v>
      </c>
    </row>
    <row r="113" ht="45" spans="1:13">
      <c r="A113" s="85" t="s">
        <v>248</v>
      </c>
      <c r="B113" s="85" t="s">
        <v>224</v>
      </c>
      <c r="C113" s="85" t="s">
        <v>30</v>
      </c>
      <c r="D113" s="86" t="s">
        <v>225</v>
      </c>
      <c r="E113" s="85" t="s">
        <v>32</v>
      </c>
      <c r="F113" s="85" t="s">
        <v>73</v>
      </c>
      <c r="G113" s="88">
        <v>5.88</v>
      </c>
      <c r="H113" s="88"/>
      <c r="I113" s="88">
        <f t="shared" si="32"/>
        <v>0</v>
      </c>
      <c r="J113" s="88"/>
      <c r="K113" s="88">
        <f t="shared" si="33"/>
        <v>0</v>
      </c>
      <c r="L113" s="88">
        <f t="shared" si="34"/>
        <v>0</v>
      </c>
      <c r="M113" s="103">
        <f t="shared" si="35"/>
        <v>0</v>
      </c>
    </row>
    <row r="114" ht="45" spans="1:13">
      <c r="A114" s="85" t="s">
        <v>249</v>
      </c>
      <c r="B114" s="85" t="s">
        <v>250</v>
      </c>
      <c r="C114" s="85" t="s">
        <v>30</v>
      </c>
      <c r="D114" s="86" t="s">
        <v>251</v>
      </c>
      <c r="E114" s="85" t="s">
        <v>32</v>
      </c>
      <c r="F114" s="85" t="s">
        <v>52</v>
      </c>
      <c r="G114" s="88">
        <v>38.36</v>
      </c>
      <c r="H114" s="88"/>
      <c r="I114" s="88">
        <f t="shared" si="32"/>
        <v>0</v>
      </c>
      <c r="J114" s="88"/>
      <c r="K114" s="88">
        <f t="shared" si="33"/>
        <v>0</v>
      </c>
      <c r="L114" s="88">
        <f t="shared" si="34"/>
        <v>0</v>
      </c>
      <c r="M114" s="103">
        <f t="shared" si="35"/>
        <v>0</v>
      </c>
    </row>
    <row r="115" ht="30" spans="1:13">
      <c r="A115" s="85" t="s">
        <v>252</v>
      </c>
      <c r="B115" s="85" t="s">
        <v>253</v>
      </c>
      <c r="C115" s="85" t="s">
        <v>30</v>
      </c>
      <c r="D115" s="86" t="s">
        <v>254</v>
      </c>
      <c r="E115" s="85" t="s">
        <v>32</v>
      </c>
      <c r="F115" s="85" t="s">
        <v>143</v>
      </c>
      <c r="G115" s="88">
        <v>35.8</v>
      </c>
      <c r="H115" s="88"/>
      <c r="I115" s="88">
        <f t="shared" si="32"/>
        <v>0</v>
      </c>
      <c r="J115" s="88"/>
      <c r="K115" s="88">
        <f t="shared" si="33"/>
        <v>0</v>
      </c>
      <c r="L115" s="88">
        <f t="shared" si="34"/>
        <v>0</v>
      </c>
      <c r="M115" s="103">
        <f t="shared" si="35"/>
        <v>0</v>
      </c>
    </row>
    <row r="116" ht="30" spans="1:13">
      <c r="A116" s="85" t="s">
        <v>255</v>
      </c>
      <c r="B116" s="85" t="s">
        <v>256</v>
      </c>
      <c r="C116" s="85" t="s">
        <v>30</v>
      </c>
      <c r="D116" s="86" t="s">
        <v>257</v>
      </c>
      <c r="E116" s="85" t="s">
        <v>32</v>
      </c>
      <c r="F116" s="85" t="s">
        <v>143</v>
      </c>
      <c r="G116" s="88">
        <v>608.85</v>
      </c>
      <c r="H116" s="88"/>
      <c r="I116" s="88">
        <f t="shared" si="32"/>
        <v>0</v>
      </c>
      <c r="J116" s="88"/>
      <c r="K116" s="88">
        <f t="shared" si="33"/>
        <v>0</v>
      </c>
      <c r="L116" s="88">
        <f t="shared" si="34"/>
        <v>0</v>
      </c>
      <c r="M116" s="103">
        <f t="shared" si="35"/>
        <v>0</v>
      </c>
    </row>
    <row r="117" ht="30" spans="1:13">
      <c r="A117" s="85" t="s">
        <v>258</v>
      </c>
      <c r="B117" s="85" t="s">
        <v>259</v>
      </c>
      <c r="C117" s="85" t="s">
        <v>30</v>
      </c>
      <c r="D117" s="86" t="s">
        <v>260</v>
      </c>
      <c r="E117" s="85" t="s">
        <v>32</v>
      </c>
      <c r="F117" s="85" t="s">
        <v>143</v>
      </c>
      <c r="G117" s="88">
        <v>19</v>
      </c>
      <c r="H117" s="88"/>
      <c r="I117" s="88">
        <f t="shared" si="32"/>
        <v>0</v>
      </c>
      <c r="J117" s="88"/>
      <c r="K117" s="88">
        <f t="shared" si="33"/>
        <v>0</v>
      </c>
      <c r="L117" s="88">
        <f t="shared" si="34"/>
        <v>0</v>
      </c>
      <c r="M117" s="103">
        <f t="shared" si="35"/>
        <v>0</v>
      </c>
    </row>
    <row r="118" ht="30" spans="1:13">
      <c r="A118" s="85" t="s">
        <v>261</v>
      </c>
      <c r="B118" s="85" t="s">
        <v>262</v>
      </c>
      <c r="C118" s="85" t="s">
        <v>30</v>
      </c>
      <c r="D118" s="86" t="s">
        <v>263</v>
      </c>
      <c r="E118" s="85" t="s">
        <v>32</v>
      </c>
      <c r="F118" s="85" t="s">
        <v>143</v>
      </c>
      <c r="G118" s="88">
        <v>28</v>
      </c>
      <c r="H118" s="88"/>
      <c r="I118" s="88">
        <f t="shared" si="32"/>
        <v>0</v>
      </c>
      <c r="J118" s="88"/>
      <c r="K118" s="88">
        <f t="shared" si="33"/>
        <v>0</v>
      </c>
      <c r="L118" s="88">
        <f t="shared" si="34"/>
        <v>0</v>
      </c>
      <c r="M118" s="103">
        <f t="shared" si="35"/>
        <v>0</v>
      </c>
    </row>
    <row r="119" ht="15" spans="1:13">
      <c r="A119" s="89" t="s">
        <v>132</v>
      </c>
      <c r="B119" s="89"/>
      <c r="C119" s="89"/>
      <c r="D119" s="89"/>
      <c r="E119" s="89"/>
      <c r="F119" s="89"/>
      <c r="G119" s="89"/>
      <c r="H119" s="89"/>
      <c r="I119" s="104">
        <f>ROUND(SUM(I110:I118),2)</f>
        <v>0</v>
      </c>
      <c r="J119" s="105"/>
      <c r="K119" s="104">
        <f>ROUND(SUM(K110:K118),2)</f>
        <v>0</v>
      </c>
      <c r="L119" s="105"/>
      <c r="M119" s="104">
        <f>ROUND(SUM(M110:M118),2)</f>
        <v>0</v>
      </c>
    </row>
    <row r="120" ht="15" customHeight="1" spans="1:13">
      <c r="A120" s="90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106"/>
    </row>
    <row r="121" ht="15" spans="1:13">
      <c r="A121" s="83" t="s">
        <v>264</v>
      </c>
      <c r="B121" s="84"/>
      <c r="C121" s="84"/>
      <c r="D121" s="84" t="s">
        <v>265</v>
      </c>
      <c r="E121" s="84"/>
      <c r="F121" s="84"/>
      <c r="G121" s="84"/>
      <c r="H121" s="84"/>
      <c r="I121" s="84"/>
      <c r="J121" s="84"/>
      <c r="K121" s="84"/>
      <c r="L121" s="84"/>
      <c r="M121" s="84"/>
    </row>
    <row r="122" ht="30" spans="1:13">
      <c r="A122" s="85" t="s">
        <v>266</v>
      </c>
      <c r="B122" s="85" t="s">
        <v>267</v>
      </c>
      <c r="C122" s="85" t="s">
        <v>138</v>
      </c>
      <c r="D122" s="86" t="s">
        <v>268</v>
      </c>
      <c r="E122" s="85" t="s">
        <v>32</v>
      </c>
      <c r="F122" s="85" t="s">
        <v>107</v>
      </c>
      <c r="G122" s="88">
        <v>32.8</v>
      </c>
      <c r="H122" s="88"/>
      <c r="I122" s="88">
        <f t="shared" ref="I122:I129" si="36">ROUND(G122*H122,2)</f>
        <v>0</v>
      </c>
      <c r="J122" s="88"/>
      <c r="K122" s="88">
        <f t="shared" ref="K122:K129" si="37">ROUND(G122*J122,2)</f>
        <v>0</v>
      </c>
      <c r="L122" s="88">
        <f t="shared" ref="L122:L129" si="38">ROUND(H122+J122,2)</f>
        <v>0</v>
      </c>
      <c r="M122" s="103">
        <f t="shared" ref="M122:M129" si="39">ROUND(G122*L122,2)</f>
        <v>0</v>
      </c>
    </row>
    <row r="123" ht="45" spans="1:13">
      <c r="A123" s="85" t="s">
        <v>269</v>
      </c>
      <c r="B123" s="85" t="s">
        <v>270</v>
      </c>
      <c r="C123" s="85" t="s">
        <v>30</v>
      </c>
      <c r="D123" s="86" t="s">
        <v>271</v>
      </c>
      <c r="E123" s="85" t="s">
        <v>32</v>
      </c>
      <c r="F123" s="85" t="s">
        <v>52</v>
      </c>
      <c r="G123" s="88">
        <v>233.5</v>
      </c>
      <c r="H123" s="88"/>
      <c r="I123" s="88">
        <f t="shared" si="36"/>
        <v>0</v>
      </c>
      <c r="J123" s="88"/>
      <c r="K123" s="88">
        <f t="shared" si="37"/>
        <v>0</v>
      </c>
      <c r="L123" s="88">
        <f t="shared" si="38"/>
        <v>0</v>
      </c>
      <c r="M123" s="103">
        <f t="shared" si="39"/>
        <v>0</v>
      </c>
    </row>
    <row r="124" ht="45" spans="1:13">
      <c r="A124" s="85" t="s">
        <v>272</v>
      </c>
      <c r="B124" s="85" t="s">
        <v>273</v>
      </c>
      <c r="C124" s="85" t="s">
        <v>30</v>
      </c>
      <c r="D124" s="86" t="s">
        <v>274</v>
      </c>
      <c r="E124" s="85" t="s">
        <v>32</v>
      </c>
      <c r="F124" s="85" t="s">
        <v>52</v>
      </c>
      <c r="G124" s="88">
        <v>156.69</v>
      </c>
      <c r="H124" s="88"/>
      <c r="I124" s="88">
        <f t="shared" si="36"/>
        <v>0</v>
      </c>
      <c r="J124" s="88"/>
      <c r="K124" s="88">
        <f t="shared" si="37"/>
        <v>0</v>
      </c>
      <c r="L124" s="88">
        <f t="shared" si="38"/>
        <v>0</v>
      </c>
      <c r="M124" s="103">
        <f t="shared" si="39"/>
        <v>0</v>
      </c>
    </row>
    <row r="125" ht="45" spans="1:13">
      <c r="A125" s="85" t="s">
        <v>275</v>
      </c>
      <c r="B125" s="85" t="s">
        <v>276</v>
      </c>
      <c r="C125" s="85" t="s">
        <v>30</v>
      </c>
      <c r="D125" s="86" t="s">
        <v>277</v>
      </c>
      <c r="E125" s="85" t="s">
        <v>32</v>
      </c>
      <c r="F125" s="85" t="s">
        <v>52</v>
      </c>
      <c r="G125" s="88">
        <v>36.1</v>
      </c>
      <c r="H125" s="88"/>
      <c r="I125" s="88">
        <f t="shared" si="36"/>
        <v>0</v>
      </c>
      <c r="J125" s="88"/>
      <c r="K125" s="88">
        <f t="shared" si="37"/>
        <v>0</v>
      </c>
      <c r="L125" s="88">
        <f t="shared" si="38"/>
        <v>0</v>
      </c>
      <c r="M125" s="103">
        <f t="shared" si="39"/>
        <v>0</v>
      </c>
    </row>
    <row r="126" ht="45" spans="1:13">
      <c r="A126" s="85" t="s">
        <v>278</v>
      </c>
      <c r="B126" s="85" t="s">
        <v>279</v>
      </c>
      <c r="C126" s="85" t="s">
        <v>30</v>
      </c>
      <c r="D126" s="86" t="s">
        <v>280</v>
      </c>
      <c r="E126" s="85" t="s">
        <v>32</v>
      </c>
      <c r="F126" s="85" t="s">
        <v>52</v>
      </c>
      <c r="G126" s="88">
        <v>76.56</v>
      </c>
      <c r="H126" s="88"/>
      <c r="I126" s="88">
        <f t="shared" si="36"/>
        <v>0</v>
      </c>
      <c r="J126" s="88"/>
      <c r="K126" s="88">
        <f t="shared" si="37"/>
        <v>0</v>
      </c>
      <c r="L126" s="88">
        <f t="shared" si="38"/>
        <v>0</v>
      </c>
      <c r="M126" s="103">
        <f t="shared" si="39"/>
        <v>0</v>
      </c>
    </row>
    <row r="127" ht="45" spans="1:13">
      <c r="A127" s="85" t="s">
        <v>281</v>
      </c>
      <c r="B127" s="85" t="s">
        <v>282</v>
      </c>
      <c r="C127" s="85" t="s">
        <v>30</v>
      </c>
      <c r="D127" s="86" t="s">
        <v>283</v>
      </c>
      <c r="E127" s="85" t="s">
        <v>32</v>
      </c>
      <c r="F127" s="85" t="s">
        <v>52</v>
      </c>
      <c r="G127" s="88">
        <v>269.35</v>
      </c>
      <c r="H127" s="88"/>
      <c r="I127" s="88">
        <f t="shared" si="36"/>
        <v>0</v>
      </c>
      <c r="J127" s="88"/>
      <c r="K127" s="88">
        <f t="shared" si="37"/>
        <v>0</v>
      </c>
      <c r="L127" s="88">
        <f t="shared" si="38"/>
        <v>0</v>
      </c>
      <c r="M127" s="103">
        <f t="shared" si="39"/>
        <v>0</v>
      </c>
    </row>
    <row r="128" ht="30" spans="1:13">
      <c r="A128" s="85" t="s">
        <v>284</v>
      </c>
      <c r="B128" s="85" t="s">
        <v>285</v>
      </c>
      <c r="C128" s="85" t="s">
        <v>30</v>
      </c>
      <c r="D128" s="86" t="s">
        <v>286</v>
      </c>
      <c r="E128" s="85" t="s">
        <v>32</v>
      </c>
      <c r="F128" s="85" t="s">
        <v>107</v>
      </c>
      <c r="G128" s="88">
        <v>223.4</v>
      </c>
      <c r="H128" s="88"/>
      <c r="I128" s="88">
        <f t="shared" si="36"/>
        <v>0</v>
      </c>
      <c r="J128" s="88"/>
      <c r="K128" s="88">
        <f t="shared" si="37"/>
        <v>0</v>
      </c>
      <c r="L128" s="88">
        <f t="shared" si="38"/>
        <v>0</v>
      </c>
      <c r="M128" s="103">
        <f t="shared" si="39"/>
        <v>0</v>
      </c>
    </row>
    <row r="129" ht="30" spans="1:13">
      <c r="A129" s="85" t="s">
        <v>287</v>
      </c>
      <c r="B129" s="85" t="s">
        <v>288</v>
      </c>
      <c r="C129" s="85" t="s">
        <v>30</v>
      </c>
      <c r="D129" s="86" t="s">
        <v>289</v>
      </c>
      <c r="E129" s="85" t="s">
        <v>32</v>
      </c>
      <c r="F129" s="85" t="s">
        <v>52</v>
      </c>
      <c r="G129" s="88">
        <v>29.1</v>
      </c>
      <c r="H129" s="88"/>
      <c r="I129" s="88">
        <f t="shared" si="36"/>
        <v>0</v>
      </c>
      <c r="J129" s="88"/>
      <c r="K129" s="88">
        <f t="shared" si="37"/>
        <v>0</v>
      </c>
      <c r="L129" s="88">
        <f t="shared" si="38"/>
        <v>0</v>
      </c>
      <c r="M129" s="103">
        <f t="shared" si="39"/>
        <v>0</v>
      </c>
    </row>
    <row r="130" ht="15" spans="1:13">
      <c r="A130" s="89" t="s">
        <v>102</v>
      </c>
      <c r="B130" s="89"/>
      <c r="C130" s="89"/>
      <c r="D130" s="89"/>
      <c r="E130" s="89"/>
      <c r="F130" s="89"/>
      <c r="G130" s="89"/>
      <c r="H130" s="89"/>
      <c r="I130" s="104">
        <f>ROUND(SUM(I122:I129),2)</f>
        <v>0</v>
      </c>
      <c r="J130" s="105"/>
      <c r="K130" s="104">
        <f>ROUND(SUM(K122:K129),2)</f>
        <v>0</v>
      </c>
      <c r="L130" s="105"/>
      <c r="M130" s="104">
        <f>ROUND(SUM(M122:M129),2)</f>
        <v>0</v>
      </c>
    </row>
    <row r="131" ht="15" customHeight="1" spans="1:13">
      <c r="A131" s="90"/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106"/>
    </row>
    <row r="132" ht="15" spans="1:13">
      <c r="A132" s="83">
        <v>5</v>
      </c>
      <c r="B132" s="84"/>
      <c r="C132" s="84"/>
      <c r="D132" s="84" t="s">
        <v>290</v>
      </c>
      <c r="E132" s="84"/>
      <c r="F132" s="84"/>
      <c r="G132" s="84"/>
      <c r="H132" s="84"/>
      <c r="I132" s="84"/>
      <c r="J132" s="84"/>
      <c r="K132" s="84"/>
      <c r="L132" s="84"/>
      <c r="M132" s="84"/>
    </row>
    <row r="133" ht="45" spans="1:13">
      <c r="A133" s="85" t="s">
        <v>291</v>
      </c>
      <c r="B133" s="85" t="s">
        <v>292</v>
      </c>
      <c r="C133" s="85" t="s">
        <v>30</v>
      </c>
      <c r="D133" s="86" t="s">
        <v>293</v>
      </c>
      <c r="E133" s="85" t="s">
        <v>32</v>
      </c>
      <c r="F133" s="85" t="s">
        <v>52</v>
      </c>
      <c r="G133" s="88">
        <v>402.81</v>
      </c>
      <c r="H133" s="88"/>
      <c r="I133" s="88">
        <f t="shared" ref="I133:I141" si="40">ROUND(G133*H133,2)</f>
        <v>0</v>
      </c>
      <c r="J133" s="88"/>
      <c r="K133" s="88">
        <f t="shared" ref="K133:K141" si="41">ROUND(G133*J133,2)</f>
        <v>0</v>
      </c>
      <c r="L133" s="88">
        <f t="shared" ref="L133:L141" si="42">ROUND(H133+J133,2)</f>
        <v>0</v>
      </c>
      <c r="M133" s="103">
        <f t="shared" ref="M133:M141" si="43">ROUND(G133*L133,2)</f>
        <v>0</v>
      </c>
    </row>
    <row r="134" ht="45" spans="1:13">
      <c r="A134" s="85" t="s">
        <v>294</v>
      </c>
      <c r="B134" s="85" t="s">
        <v>295</v>
      </c>
      <c r="C134" s="85" t="s">
        <v>30</v>
      </c>
      <c r="D134" s="86" t="s">
        <v>296</v>
      </c>
      <c r="E134" s="85" t="s">
        <v>32</v>
      </c>
      <c r="F134" s="85" t="s">
        <v>52</v>
      </c>
      <c r="G134" s="88">
        <v>17.31</v>
      </c>
      <c r="H134" s="88"/>
      <c r="I134" s="88">
        <f t="shared" si="40"/>
        <v>0</v>
      </c>
      <c r="J134" s="88"/>
      <c r="K134" s="88">
        <f t="shared" si="41"/>
        <v>0</v>
      </c>
      <c r="L134" s="88">
        <f t="shared" si="42"/>
        <v>0</v>
      </c>
      <c r="M134" s="103">
        <f t="shared" si="43"/>
        <v>0</v>
      </c>
    </row>
    <row r="135" ht="30" spans="1:13">
      <c r="A135" s="85" t="s">
        <v>297</v>
      </c>
      <c r="B135" s="85" t="s">
        <v>298</v>
      </c>
      <c r="C135" s="85" t="s">
        <v>30</v>
      </c>
      <c r="D135" s="86" t="s">
        <v>299</v>
      </c>
      <c r="E135" s="85" t="s">
        <v>32</v>
      </c>
      <c r="F135" s="85" t="s">
        <v>107</v>
      </c>
      <c r="G135" s="88">
        <v>23.4</v>
      </c>
      <c r="H135" s="88"/>
      <c r="I135" s="88">
        <f t="shared" si="40"/>
        <v>0</v>
      </c>
      <c r="J135" s="88"/>
      <c r="K135" s="88">
        <f t="shared" si="41"/>
        <v>0</v>
      </c>
      <c r="L135" s="88">
        <f t="shared" si="42"/>
        <v>0</v>
      </c>
      <c r="M135" s="103">
        <f t="shared" si="43"/>
        <v>0</v>
      </c>
    </row>
    <row r="136" ht="30" spans="1:13">
      <c r="A136" s="85" t="s">
        <v>300</v>
      </c>
      <c r="B136" s="85" t="s">
        <v>301</v>
      </c>
      <c r="C136" s="85" t="s">
        <v>30</v>
      </c>
      <c r="D136" s="86" t="s">
        <v>302</v>
      </c>
      <c r="E136" s="85" t="s">
        <v>32</v>
      </c>
      <c r="F136" s="85" t="s">
        <v>107</v>
      </c>
      <c r="G136" s="88">
        <v>6.4</v>
      </c>
      <c r="H136" s="88"/>
      <c r="I136" s="88">
        <f t="shared" si="40"/>
        <v>0</v>
      </c>
      <c r="J136" s="88"/>
      <c r="K136" s="88">
        <f t="shared" si="41"/>
        <v>0</v>
      </c>
      <c r="L136" s="88">
        <f t="shared" si="42"/>
        <v>0</v>
      </c>
      <c r="M136" s="103">
        <f t="shared" si="43"/>
        <v>0</v>
      </c>
    </row>
    <row r="137" ht="30" spans="1:13">
      <c r="A137" s="85" t="s">
        <v>303</v>
      </c>
      <c r="B137" s="85" t="s">
        <v>304</v>
      </c>
      <c r="C137" s="85" t="s">
        <v>30</v>
      </c>
      <c r="D137" s="86" t="s">
        <v>305</v>
      </c>
      <c r="E137" s="85" t="s">
        <v>32</v>
      </c>
      <c r="F137" s="85" t="s">
        <v>107</v>
      </c>
      <c r="G137" s="88">
        <v>28.4</v>
      </c>
      <c r="H137" s="88"/>
      <c r="I137" s="88">
        <f t="shared" si="40"/>
        <v>0</v>
      </c>
      <c r="J137" s="88"/>
      <c r="K137" s="88">
        <f t="shared" si="41"/>
        <v>0</v>
      </c>
      <c r="L137" s="88">
        <f t="shared" si="42"/>
        <v>0</v>
      </c>
      <c r="M137" s="103">
        <f t="shared" si="43"/>
        <v>0</v>
      </c>
    </row>
    <row r="138" ht="30" spans="1:13">
      <c r="A138" s="85" t="s">
        <v>306</v>
      </c>
      <c r="B138" s="85" t="s">
        <v>307</v>
      </c>
      <c r="C138" s="85" t="s">
        <v>30</v>
      </c>
      <c r="D138" s="86" t="s">
        <v>308</v>
      </c>
      <c r="E138" s="85" t="s">
        <v>32</v>
      </c>
      <c r="F138" s="85" t="s">
        <v>107</v>
      </c>
      <c r="G138" s="88">
        <v>2.4</v>
      </c>
      <c r="H138" s="88"/>
      <c r="I138" s="88">
        <f t="shared" si="40"/>
        <v>0</v>
      </c>
      <c r="J138" s="88"/>
      <c r="K138" s="88">
        <f t="shared" si="41"/>
        <v>0</v>
      </c>
      <c r="L138" s="88">
        <f t="shared" si="42"/>
        <v>0</v>
      </c>
      <c r="M138" s="103">
        <f t="shared" si="43"/>
        <v>0</v>
      </c>
    </row>
    <row r="139" ht="30" spans="1:13">
      <c r="A139" s="85" t="s">
        <v>309</v>
      </c>
      <c r="B139" s="85" t="s">
        <v>310</v>
      </c>
      <c r="C139" s="85" t="s">
        <v>30</v>
      </c>
      <c r="D139" s="86" t="s">
        <v>311</v>
      </c>
      <c r="E139" s="85" t="s">
        <v>32</v>
      </c>
      <c r="F139" s="85" t="s">
        <v>107</v>
      </c>
      <c r="G139" s="88">
        <v>8.5</v>
      </c>
      <c r="H139" s="88"/>
      <c r="I139" s="88">
        <f t="shared" si="40"/>
        <v>0</v>
      </c>
      <c r="J139" s="88"/>
      <c r="K139" s="88">
        <f t="shared" si="41"/>
        <v>0</v>
      </c>
      <c r="L139" s="88">
        <f t="shared" si="42"/>
        <v>0</v>
      </c>
      <c r="M139" s="103">
        <f t="shared" si="43"/>
        <v>0</v>
      </c>
    </row>
    <row r="140" ht="30" spans="1:13">
      <c r="A140" s="85" t="s">
        <v>312</v>
      </c>
      <c r="B140" s="85" t="s">
        <v>313</v>
      </c>
      <c r="C140" s="85" t="s">
        <v>30</v>
      </c>
      <c r="D140" s="86" t="s">
        <v>314</v>
      </c>
      <c r="E140" s="85" t="s">
        <v>32</v>
      </c>
      <c r="F140" s="85" t="s">
        <v>107</v>
      </c>
      <c r="G140" s="88">
        <v>7.3</v>
      </c>
      <c r="H140" s="88"/>
      <c r="I140" s="88">
        <f t="shared" si="40"/>
        <v>0</v>
      </c>
      <c r="J140" s="88"/>
      <c r="K140" s="88">
        <f t="shared" si="41"/>
        <v>0</v>
      </c>
      <c r="L140" s="88">
        <f t="shared" si="42"/>
        <v>0</v>
      </c>
      <c r="M140" s="103">
        <f t="shared" si="43"/>
        <v>0</v>
      </c>
    </row>
    <row r="141" ht="30" spans="1:13">
      <c r="A141" s="85" t="s">
        <v>315</v>
      </c>
      <c r="B141" s="85" t="s">
        <v>316</v>
      </c>
      <c r="C141" s="85" t="s">
        <v>30</v>
      </c>
      <c r="D141" s="86" t="s">
        <v>317</v>
      </c>
      <c r="E141" s="85" t="s">
        <v>32</v>
      </c>
      <c r="F141" s="85" t="s">
        <v>107</v>
      </c>
      <c r="G141" s="88">
        <v>131</v>
      </c>
      <c r="H141" s="88"/>
      <c r="I141" s="88">
        <f t="shared" si="40"/>
        <v>0</v>
      </c>
      <c r="J141" s="88"/>
      <c r="K141" s="88">
        <f t="shared" si="41"/>
        <v>0</v>
      </c>
      <c r="L141" s="88">
        <f t="shared" si="42"/>
        <v>0</v>
      </c>
      <c r="M141" s="103">
        <f t="shared" si="43"/>
        <v>0</v>
      </c>
    </row>
    <row r="142" ht="15" spans="1:13">
      <c r="A142" s="89" t="s">
        <v>102</v>
      </c>
      <c r="B142" s="89"/>
      <c r="C142" s="89"/>
      <c r="D142" s="89"/>
      <c r="E142" s="89"/>
      <c r="F142" s="89"/>
      <c r="G142" s="89"/>
      <c r="H142" s="89"/>
      <c r="I142" s="104">
        <f>ROUND(SUM(I133:I141),2)</f>
        <v>0</v>
      </c>
      <c r="J142" s="105"/>
      <c r="K142" s="104">
        <f>ROUND(SUM(K133:K141),2)</f>
        <v>0</v>
      </c>
      <c r="L142" s="105"/>
      <c r="M142" s="104">
        <f>ROUND(SUM(M133:M141),2)</f>
        <v>0</v>
      </c>
    </row>
    <row r="143" ht="15" customHeight="1" spans="1:13">
      <c r="A143" s="90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106"/>
    </row>
    <row r="144" ht="15" spans="1:13">
      <c r="A144" s="83">
        <v>6</v>
      </c>
      <c r="B144" s="84"/>
      <c r="C144" s="84"/>
      <c r="D144" s="84" t="s">
        <v>318</v>
      </c>
      <c r="E144" s="84"/>
      <c r="F144" s="84"/>
      <c r="G144" s="84"/>
      <c r="H144" s="84"/>
      <c r="I144" s="84"/>
      <c r="J144" s="84"/>
      <c r="K144" s="84"/>
      <c r="L144" s="84"/>
      <c r="M144" s="84"/>
    </row>
    <row r="145" ht="15" spans="1:13">
      <c r="A145" s="83" t="s">
        <v>319</v>
      </c>
      <c r="B145" s="84"/>
      <c r="C145" s="84"/>
      <c r="D145" s="84" t="s">
        <v>320</v>
      </c>
      <c r="E145" s="84"/>
      <c r="F145" s="84"/>
      <c r="G145" s="84"/>
      <c r="H145" s="84"/>
      <c r="I145" s="84"/>
      <c r="J145" s="84"/>
      <c r="K145" s="84"/>
      <c r="L145" s="84"/>
      <c r="M145" s="84"/>
    </row>
    <row r="146" ht="30" spans="1:13">
      <c r="A146" s="85" t="s">
        <v>321</v>
      </c>
      <c r="B146" s="85" t="s">
        <v>322</v>
      </c>
      <c r="C146" s="85" t="s">
        <v>30</v>
      </c>
      <c r="D146" s="86" t="s">
        <v>323</v>
      </c>
      <c r="E146" s="85" t="s">
        <v>32</v>
      </c>
      <c r="F146" s="85" t="s">
        <v>52</v>
      </c>
      <c r="G146" s="110">
        <v>161.29</v>
      </c>
      <c r="H146" s="110"/>
      <c r="I146" s="88">
        <f t="shared" ref="I146" si="44">ROUND(G146*H146,2)</f>
        <v>0</v>
      </c>
      <c r="J146" s="110"/>
      <c r="K146" s="88">
        <f t="shared" ref="K146" si="45">ROUND(G146*J146,2)</f>
        <v>0</v>
      </c>
      <c r="L146" s="110">
        <f t="shared" ref="L146" si="46">ROUND(H146+J146,2)</f>
        <v>0</v>
      </c>
      <c r="M146" s="103">
        <f t="shared" ref="M146" si="47">ROUND(G146*L146,2)</f>
        <v>0</v>
      </c>
    </row>
    <row r="147" ht="15" spans="1:13">
      <c r="A147" s="89" t="s">
        <v>132</v>
      </c>
      <c r="B147" s="89"/>
      <c r="C147" s="89"/>
      <c r="D147" s="89"/>
      <c r="E147" s="89"/>
      <c r="F147" s="89"/>
      <c r="G147" s="89"/>
      <c r="H147" s="89"/>
      <c r="I147" s="104">
        <f>ROUND(SUM(I146),2)</f>
        <v>0</v>
      </c>
      <c r="J147" s="107"/>
      <c r="K147" s="104">
        <f>ROUND(SUM(K146),2)</f>
        <v>0</v>
      </c>
      <c r="L147" s="107"/>
      <c r="M147" s="104">
        <f>ROUND(SUM(M146),2)</f>
        <v>0</v>
      </c>
    </row>
    <row r="148" ht="15" customHeight="1" spans="1:13">
      <c r="A148" s="90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106"/>
    </row>
    <row r="149" ht="15" spans="1:13">
      <c r="A149" s="83" t="s">
        <v>324</v>
      </c>
      <c r="B149" s="84"/>
      <c r="C149" s="84"/>
      <c r="D149" s="84" t="s">
        <v>325</v>
      </c>
      <c r="E149" s="84"/>
      <c r="F149" s="84"/>
      <c r="G149" s="84"/>
      <c r="H149" s="84"/>
      <c r="I149" s="84"/>
      <c r="J149" s="84"/>
      <c r="K149" s="84"/>
      <c r="L149" s="84"/>
      <c r="M149" s="84"/>
    </row>
    <row r="150" ht="30" spans="1:13">
      <c r="A150" s="85" t="s">
        <v>326</v>
      </c>
      <c r="B150" s="85" t="s">
        <v>327</v>
      </c>
      <c r="C150" s="85" t="s">
        <v>30</v>
      </c>
      <c r="D150" s="86" t="s">
        <v>328</v>
      </c>
      <c r="E150" s="85" t="s">
        <v>32</v>
      </c>
      <c r="F150" s="85" t="s">
        <v>52</v>
      </c>
      <c r="G150" s="88">
        <v>33</v>
      </c>
      <c r="H150" s="88"/>
      <c r="I150" s="88">
        <f t="shared" ref="I150" si="48">ROUND(G150*H150,2)</f>
        <v>0</v>
      </c>
      <c r="J150" s="88"/>
      <c r="K150" s="88">
        <f t="shared" ref="K150" si="49">ROUND(G150*J150,2)</f>
        <v>0</v>
      </c>
      <c r="L150" s="88">
        <f t="shared" ref="L150" si="50">ROUND(H150+J150,2)</f>
        <v>0</v>
      </c>
      <c r="M150" s="103">
        <f t="shared" ref="M150" si="51">ROUND(G150*L150,2)</f>
        <v>0</v>
      </c>
    </row>
    <row r="151" ht="15" spans="1:13">
      <c r="A151" s="89" t="s">
        <v>102</v>
      </c>
      <c r="B151" s="89"/>
      <c r="C151" s="89"/>
      <c r="D151" s="89"/>
      <c r="E151" s="89"/>
      <c r="F151" s="89"/>
      <c r="G151" s="89"/>
      <c r="H151" s="89"/>
      <c r="I151" s="104">
        <f>ROUND(SUM(I150),2)</f>
        <v>0</v>
      </c>
      <c r="J151" s="107"/>
      <c r="K151" s="104">
        <f>ROUND(SUM(K150),2)</f>
        <v>0</v>
      </c>
      <c r="L151" s="107"/>
      <c r="M151" s="104">
        <f>ROUND(SUM(M150),2)</f>
        <v>0</v>
      </c>
    </row>
    <row r="152" ht="15" customHeight="1" spans="1:13">
      <c r="A152" s="90"/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106"/>
    </row>
    <row r="153" ht="15" spans="1:16">
      <c r="A153" s="83" t="s">
        <v>329</v>
      </c>
      <c r="B153" s="84"/>
      <c r="C153" s="84"/>
      <c r="D153" s="84" t="s">
        <v>241</v>
      </c>
      <c r="E153" s="84"/>
      <c r="F153" s="84"/>
      <c r="G153" s="84"/>
      <c r="H153" s="84"/>
      <c r="I153" s="84"/>
      <c r="J153" s="84"/>
      <c r="K153" s="84"/>
      <c r="L153" s="84"/>
      <c r="M153" s="84"/>
      <c r="P153" s="60"/>
    </row>
    <row r="154" ht="31.5" customHeight="1" spans="1:13">
      <c r="A154" s="85" t="s">
        <v>330</v>
      </c>
      <c r="B154" s="85" t="s">
        <v>331</v>
      </c>
      <c r="C154" s="85" t="s">
        <v>30</v>
      </c>
      <c r="D154" s="86" t="s">
        <v>332</v>
      </c>
      <c r="E154" s="85" t="s">
        <v>32</v>
      </c>
      <c r="F154" s="85" t="s">
        <v>52</v>
      </c>
      <c r="G154" s="110">
        <v>12.85</v>
      </c>
      <c r="H154" s="110"/>
      <c r="I154" s="88">
        <f t="shared" ref="I154:I155" si="52">ROUND(G154*H154,2)</f>
        <v>0</v>
      </c>
      <c r="J154" s="110"/>
      <c r="K154" s="110">
        <f t="shared" ref="K154:K155" si="53">ROUND(G154*J154,2)</f>
        <v>0</v>
      </c>
      <c r="L154" s="110">
        <f t="shared" ref="L154:L155" si="54">ROUND(H154+J154,2)</f>
        <v>0</v>
      </c>
      <c r="M154" s="103">
        <f t="shared" ref="M154:M155" si="55">ROUND(G154*L154,2)</f>
        <v>0</v>
      </c>
    </row>
    <row r="155" ht="30" spans="1:13">
      <c r="A155" s="85" t="s">
        <v>333</v>
      </c>
      <c r="B155" s="85" t="s">
        <v>334</v>
      </c>
      <c r="C155" s="85" t="s">
        <v>30</v>
      </c>
      <c r="D155" s="86" t="s">
        <v>335</v>
      </c>
      <c r="E155" s="85" t="s">
        <v>32</v>
      </c>
      <c r="F155" s="85" t="s">
        <v>52</v>
      </c>
      <c r="G155" s="110">
        <v>12.85</v>
      </c>
      <c r="H155" s="110"/>
      <c r="I155" s="88">
        <f t="shared" si="52"/>
        <v>0</v>
      </c>
      <c r="J155" s="110"/>
      <c r="K155" s="110">
        <f t="shared" si="53"/>
        <v>0</v>
      </c>
      <c r="L155" s="110">
        <f t="shared" si="54"/>
        <v>0</v>
      </c>
      <c r="M155" s="103">
        <f t="shared" si="55"/>
        <v>0</v>
      </c>
    </row>
    <row r="156" ht="15" spans="1:13">
      <c r="A156" s="89" t="s">
        <v>132</v>
      </c>
      <c r="B156" s="89"/>
      <c r="C156" s="89"/>
      <c r="D156" s="89"/>
      <c r="E156" s="89"/>
      <c r="F156" s="89"/>
      <c r="G156" s="89"/>
      <c r="H156" s="89"/>
      <c r="I156" s="104">
        <f>ROUND(SUM(I154:I155),2)</f>
        <v>0</v>
      </c>
      <c r="J156" s="107"/>
      <c r="K156" s="113">
        <f>ROUND(SUM(K154:K155),2)</f>
        <v>0</v>
      </c>
      <c r="L156" s="107"/>
      <c r="M156" s="104">
        <f>ROUND(SUM(M154:M155),2)</f>
        <v>0</v>
      </c>
    </row>
    <row r="157" ht="15" customHeight="1" spans="1:13">
      <c r="A157" s="90"/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106"/>
    </row>
    <row r="158" ht="15" spans="1:13">
      <c r="A158" s="83" t="s">
        <v>336</v>
      </c>
      <c r="B158" s="84"/>
      <c r="C158" s="84"/>
      <c r="D158" s="84" t="s">
        <v>337</v>
      </c>
      <c r="E158" s="84"/>
      <c r="F158" s="84"/>
      <c r="G158" s="84"/>
      <c r="H158" s="84"/>
      <c r="I158" s="84"/>
      <c r="J158" s="84"/>
      <c r="K158" s="84"/>
      <c r="L158" s="84"/>
      <c r="M158" s="84"/>
    </row>
    <row r="159" ht="30" spans="1:13">
      <c r="A159" s="85" t="s">
        <v>338</v>
      </c>
      <c r="B159" s="85" t="s">
        <v>339</v>
      </c>
      <c r="C159" s="85" t="s">
        <v>30</v>
      </c>
      <c r="D159" s="86" t="s">
        <v>340</v>
      </c>
      <c r="E159" s="85" t="s">
        <v>32</v>
      </c>
      <c r="F159" s="85" t="s">
        <v>52</v>
      </c>
      <c r="G159" s="88">
        <v>1.9</v>
      </c>
      <c r="H159" s="88"/>
      <c r="I159" s="88">
        <f t="shared" ref="I159" si="56">ROUND(G159*H159,2)</f>
        <v>0</v>
      </c>
      <c r="J159" s="88"/>
      <c r="K159" s="88">
        <f t="shared" ref="K159" si="57">ROUND(G159*J159,2)</f>
        <v>0</v>
      </c>
      <c r="L159" s="88">
        <f t="shared" ref="L159" si="58">ROUND(H159+J159,2)</f>
        <v>0</v>
      </c>
      <c r="M159" s="103">
        <f t="shared" ref="M159" si="59">ROUND(G159*L159,2)</f>
        <v>0</v>
      </c>
    </row>
    <row r="160" ht="15" spans="1:13">
      <c r="A160" s="89" t="s">
        <v>132</v>
      </c>
      <c r="B160" s="89"/>
      <c r="C160" s="89"/>
      <c r="D160" s="89"/>
      <c r="E160" s="89"/>
      <c r="F160" s="89"/>
      <c r="G160" s="89"/>
      <c r="H160" s="89"/>
      <c r="I160" s="104">
        <f>ROUND(SUM(I159),2)</f>
        <v>0</v>
      </c>
      <c r="J160" s="105"/>
      <c r="K160" s="104">
        <f>ROUND(SUM(K159),2)</f>
        <v>0</v>
      </c>
      <c r="L160" s="105"/>
      <c r="M160" s="104">
        <f>ROUND(SUM(M159),2)</f>
        <v>0</v>
      </c>
    </row>
    <row r="161" ht="15" customHeight="1" spans="1:13">
      <c r="A161" s="111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  <c r="L161" s="112"/>
      <c r="M161" s="114"/>
    </row>
    <row r="162" ht="15" spans="1:13">
      <c r="A162" s="83">
        <v>7</v>
      </c>
      <c r="B162" s="84"/>
      <c r="C162" s="84"/>
      <c r="D162" s="84" t="s">
        <v>341</v>
      </c>
      <c r="E162" s="84"/>
      <c r="F162" s="84"/>
      <c r="G162" s="84"/>
      <c r="H162" s="84"/>
      <c r="I162" s="84"/>
      <c r="J162" s="84"/>
      <c r="K162" s="84"/>
      <c r="L162" s="84"/>
      <c r="M162" s="84"/>
    </row>
    <row r="163" ht="30" spans="1:13">
      <c r="A163" s="85" t="s">
        <v>342</v>
      </c>
      <c r="B163" s="85" t="s">
        <v>343</v>
      </c>
      <c r="C163" s="85" t="s">
        <v>30</v>
      </c>
      <c r="D163" s="86" t="s">
        <v>344</v>
      </c>
      <c r="E163" s="85" t="s">
        <v>32</v>
      </c>
      <c r="F163" s="85" t="s">
        <v>107</v>
      </c>
      <c r="G163" s="88">
        <v>32</v>
      </c>
      <c r="H163" s="88"/>
      <c r="I163" s="88">
        <f t="shared" ref="I163:I169" si="60">ROUND(G163*H163,2)</f>
        <v>0</v>
      </c>
      <c r="J163" s="88"/>
      <c r="K163" s="88">
        <f t="shared" ref="K163:K169" si="61">ROUND(G163*J163,2)</f>
        <v>0</v>
      </c>
      <c r="L163" s="88">
        <f t="shared" ref="L163:L169" si="62">ROUND(H163+J163,2)</f>
        <v>0</v>
      </c>
      <c r="M163" s="103">
        <f t="shared" ref="M163:M169" si="63">ROUND(G163*L163,2)</f>
        <v>0</v>
      </c>
    </row>
    <row r="164" ht="15" spans="1:13">
      <c r="A164" s="85" t="s">
        <v>345</v>
      </c>
      <c r="B164" s="85" t="s">
        <v>346</v>
      </c>
      <c r="C164" s="85" t="s">
        <v>30</v>
      </c>
      <c r="D164" s="86" t="s">
        <v>347</v>
      </c>
      <c r="E164" s="85" t="s">
        <v>32</v>
      </c>
      <c r="F164" s="85" t="s">
        <v>107</v>
      </c>
      <c r="G164" s="88">
        <v>132.86</v>
      </c>
      <c r="H164" s="88"/>
      <c r="I164" s="88">
        <f t="shared" si="60"/>
        <v>0</v>
      </c>
      <c r="J164" s="88"/>
      <c r="K164" s="88">
        <f t="shared" si="61"/>
        <v>0</v>
      </c>
      <c r="L164" s="88">
        <f t="shared" si="62"/>
        <v>0</v>
      </c>
      <c r="M164" s="103">
        <f t="shared" si="63"/>
        <v>0</v>
      </c>
    </row>
    <row r="165" ht="15" spans="1:13">
      <c r="A165" s="85" t="s">
        <v>348</v>
      </c>
      <c r="B165" s="85">
        <v>160964</v>
      </c>
      <c r="C165" s="85" t="s">
        <v>67</v>
      </c>
      <c r="D165" s="86" t="s">
        <v>349</v>
      </c>
      <c r="E165" s="85" t="s">
        <v>32</v>
      </c>
      <c r="F165" s="85" t="s">
        <v>107</v>
      </c>
      <c r="G165" s="88">
        <v>16</v>
      </c>
      <c r="H165" s="88"/>
      <c r="I165" s="88">
        <f t="shared" si="60"/>
        <v>0</v>
      </c>
      <c r="J165" s="88"/>
      <c r="K165" s="88">
        <f t="shared" si="61"/>
        <v>0</v>
      </c>
      <c r="L165" s="88">
        <f t="shared" si="62"/>
        <v>0</v>
      </c>
      <c r="M165" s="103">
        <f t="shared" si="63"/>
        <v>0</v>
      </c>
    </row>
    <row r="166" ht="45" spans="1:13">
      <c r="A166" s="85" t="s">
        <v>350</v>
      </c>
      <c r="B166" s="85" t="s">
        <v>351</v>
      </c>
      <c r="C166" s="85" t="s">
        <v>30</v>
      </c>
      <c r="D166" s="86" t="s">
        <v>352</v>
      </c>
      <c r="E166" s="85" t="s">
        <v>32</v>
      </c>
      <c r="F166" s="85" t="s">
        <v>52</v>
      </c>
      <c r="G166" s="88">
        <v>112</v>
      </c>
      <c r="H166" s="88"/>
      <c r="I166" s="88">
        <f t="shared" si="60"/>
        <v>0</v>
      </c>
      <c r="J166" s="88"/>
      <c r="K166" s="88">
        <f t="shared" si="61"/>
        <v>0</v>
      </c>
      <c r="L166" s="88">
        <f t="shared" si="62"/>
        <v>0</v>
      </c>
      <c r="M166" s="103">
        <f t="shared" si="63"/>
        <v>0</v>
      </c>
    </row>
    <row r="167" ht="30" spans="1:13">
      <c r="A167" s="85" t="s">
        <v>353</v>
      </c>
      <c r="B167" s="85" t="s">
        <v>354</v>
      </c>
      <c r="C167" s="85" t="s">
        <v>30</v>
      </c>
      <c r="D167" s="86" t="s">
        <v>355</v>
      </c>
      <c r="E167" s="85" t="s">
        <v>32</v>
      </c>
      <c r="F167" s="85" t="s">
        <v>52</v>
      </c>
      <c r="G167" s="88">
        <v>112</v>
      </c>
      <c r="H167" s="88"/>
      <c r="I167" s="88">
        <f t="shared" si="60"/>
        <v>0</v>
      </c>
      <c r="J167" s="88"/>
      <c r="K167" s="88">
        <f t="shared" si="61"/>
        <v>0</v>
      </c>
      <c r="L167" s="88">
        <f t="shared" si="62"/>
        <v>0</v>
      </c>
      <c r="M167" s="103">
        <f t="shared" si="63"/>
        <v>0</v>
      </c>
    </row>
    <row r="168" ht="30" spans="1:13">
      <c r="A168" s="85" t="s">
        <v>356</v>
      </c>
      <c r="B168" s="85" t="s">
        <v>357</v>
      </c>
      <c r="C168" s="85" t="s">
        <v>30</v>
      </c>
      <c r="D168" s="86" t="s">
        <v>358</v>
      </c>
      <c r="E168" s="85" t="s">
        <v>32</v>
      </c>
      <c r="F168" s="85" t="s">
        <v>107</v>
      </c>
      <c r="G168" s="88">
        <v>33.8</v>
      </c>
      <c r="H168" s="88"/>
      <c r="I168" s="88">
        <f t="shared" si="60"/>
        <v>0</v>
      </c>
      <c r="J168" s="88"/>
      <c r="K168" s="88">
        <f t="shared" si="61"/>
        <v>0</v>
      </c>
      <c r="L168" s="88">
        <f t="shared" si="62"/>
        <v>0</v>
      </c>
      <c r="M168" s="103">
        <f t="shared" si="63"/>
        <v>0</v>
      </c>
    </row>
    <row r="169" ht="45" spans="1:13">
      <c r="A169" s="85" t="s">
        <v>359</v>
      </c>
      <c r="B169" s="85" t="s">
        <v>360</v>
      </c>
      <c r="C169" s="85" t="s">
        <v>361</v>
      </c>
      <c r="D169" s="86" t="s">
        <v>362</v>
      </c>
      <c r="E169" s="85" t="s">
        <v>32</v>
      </c>
      <c r="F169" s="85" t="s">
        <v>73</v>
      </c>
      <c r="G169" s="88">
        <v>0.24</v>
      </c>
      <c r="H169" s="88"/>
      <c r="I169" s="88">
        <f t="shared" si="60"/>
        <v>0</v>
      </c>
      <c r="J169" s="88"/>
      <c r="K169" s="88">
        <f t="shared" si="61"/>
        <v>0</v>
      </c>
      <c r="L169" s="88">
        <f t="shared" si="62"/>
        <v>0</v>
      </c>
      <c r="M169" s="103">
        <f t="shared" si="63"/>
        <v>0</v>
      </c>
    </row>
    <row r="170" ht="15" spans="1:13">
      <c r="A170" s="89" t="s">
        <v>132</v>
      </c>
      <c r="B170" s="89"/>
      <c r="C170" s="89"/>
      <c r="D170" s="89"/>
      <c r="E170" s="89"/>
      <c r="F170" s="89"/>
      <c r="G170" s="89"/>
      <c r="H170" s="89"/>
      <c r="I170" s="104">
        <f>ROUND(SUM(I163:I169),2)</f>
        <v>0</v>
      </c>
      <c r="J170" s="104"/>
      <c r="K170" s="104">
        <f t="shared" ref="K170:M170" si="64">ROUND(SUM(K163:K169),2)</f>
        <v>0</v>
      </c>
      <c r="L170" s="104"/>
      <c r="M170" s="104">
        <f t="shared" si="64"/>
        <v>0</v>
      </c>
    </row>
    <row r="171" ht="15" customHeight="1" spans="1:13">
      <c r="A171" s="90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106"/>
    </row>
    <row r="172" ht="15" spans="1:13">
      <c r="A172" s="83">
        <v>8</v>
      </c>
      <c r="B172" s="84"/>
      <c r="C172" s="84"/>
      <c r="D172" s="84" t="s">
        <v>363</v>
      </c>
      <c r="E172" s="84"/>
      <c r="F172" s="84"/>
      <c r="G172" s="84"/>
      <c r="H172" s="84"/>
      <c r="I172" s="84"/>
      <c r="J172" s="84"/>
      <c r="K172" s="84"/>
      <c r="L172" s="84"/>
      <c r="M172" s="84"/>
    </row>
    <row r="173" ht="15" spans="1:13">
      <c r="A173" s="83" t="s">
        <v>364</v>
      </c>
      <c r="B173" s="84"/>
      <c r="C173" s="84"/>
      <c r="D173" s="84" t="s">
        <v>365</v>
      </c>
      <c r="E173" s="84"/>
      <c r="F173" s="84"/>
      <c r="G173" s="84"/>
      <c r="H173" s="84"/>
      <c r="I173" s="84"/>
      <c r="J173" s="84"/>
      <c r="K173" s="84"/>
      <c r="L173" s="84"/>
      <c r="M173" s="84"/>
    </row>
    <row r="174" ht="60" spans="1:13">
      <c r="A174" s="85" t="s">
        <v>366</v>
      </c>
      <c r="B174" s="85" t="s">
        <v>367</v>
      </c>
      <c r="C174" s="85" t="s">
        <v>30</v>
      </c>
      <c r="D174" s="86" t="s">
        <v>368</v>
      </c>
      <c r="E174" s="85" t="s">
        <v>32</v>
      </c>
      <c r="F174" s="85" t="s">
        <v>45</v>
      </c>
      <c r="G174" s="88">
        <v>4</v>
      </c>
      <c r="H174" s="88"/>
      <c r="I174" s="88">
        <f t="shared" ref="I174:I177" si="65">ROUND(G174*H174,2)</f>
        <v>0</v>
      </c>
      <c r="J174" s="88"/>
      <c r="K174" s="88">
        <f t="shared" ref="K174:K177" si="66">ROUND(G174*J174,2)</f>
        <v>0</v>
      </c>
      <c r="L174" s="88">
        <f t="shared" ref="L174:L177" si="67">ROUND(H174+J174,2)</f>
        <v>0</v>
      </c>
      <c r="M174" s="103">
        <f t="shared" ref="M174:M177" si="68">ROUND(G174*L174,2)</f>
        <v>0</v>
      </c>
    </row>
    <row r="175" ht="60" spans="1:13">
      <c r="A175" s="85" t="s">
        <v>369</v>
      </c>
      <c r="B175" s="85" t="s">
        <v>370</v>
      </c>
      <c r="C175" s="85" t="s">
        <v>30</v>
      </c>
      <c r="D175" s="86" t="s">
        <v>371</v>
      </c>
      <c r="E175" s="85" t="s">
        <v>32</v>
      </c>
      <c r="F175" s="85" t="s">
        <v>45</v>
      </c>
      <c r="G175" s="88">
        <v>3</v>
      </c>
      <c r="H175" s="88"/>
      <c r="I175" s="88">
        <f t="shared" si="65"/>
        <v>0</v>
      </c>
      <c r="J175" s="88"/>
      <c r="K175" s="88">
        <f t="shared" si="66"/>
        <v>0</v>
      </c>
      <c r="L175" s="88">
        <f t="shared" si="67"/>
        <v>0</v>
      </c>
      <c r="M175" s="103">
        <f t="shared" si="68"/>
        <v>0</v>
      </c>
    </row>
    <row r="176" ht="60" spans="1:13">
      <c r="A176" s="85" t="s">
        <v>372</v>
      </c>
      <c r="B176" s="85" t="s">
        <v>373</v>
      </c>
      <c r="C176" s="85" t="s">
        <v>30</v>
      </c>
      <c r="D176" s="86" t="s">
        <v>374</v>
      </c>
      <c r="E176" s="85" t="s">
        <v>32</v>
      </c>
      <c r="F176" s="85" t="s">
        <v>45</v>
      </c>
      <c r="G176" s="88">
        <v>6</v>
      </c>
      <c r="H176" s="88"/>
      <c r="I176" s="88">
        <f t="shared" si="65"/>
        <v>0</v>
      </c>
      <c r="J176" s="88"/>
      <c r="K176" s="88">
        <f t="shared" si="66"/>
        <v>0</v>
      </c>
      <c r="L176" s="88">
        <f t="shared" si="67"/>
        <v>0</v>
      </c>
      <c r="M176" s="103">
        <f t="shared" si="68"/>
        <v>0</v>
      </c>
    </row>
    <row r="177" ht="45" spans="1:13">
      <c r="A177" s="85" t="s">
        <v>375</v>
      </c>
      <c r="B177" s="85" t="s">
        <v>376</v>
      </c>
      <c r="C177" s="85" t="s">
        <v>30</v>
      </c>
      <c r="D177" s="86" t="s">
        <v>377</v>
      </c>
      <c r="E177" s="85" t="s">
        <v>32</v>
      </c>
      <c r="F177" s="85" t="s">
        <v>45</v>
      </c>
      <c r="G177" s="88">
        <v>13</v>
      </c>
      <c r="H177" s="88"/>
      <c r="I177" s="88">
        <f t="shared" si="65"/>
        <v>0</v>
      </c>
      <c r="J177" s="88"/>
      <c r="K177" s="88">
        <f t="shared" si="66"/>
        <v>0</v>
      </c>
      <c r="L177" s="88">
        <f t="shared" si="67"/>
        <v>0</v>
      </c>
      <c r="M177" s="103">
        <f t="shared" si="68"/>
        <v>0</v>
      </c>
    </row>
    <row r="178" ht="15" spans="1:13">
      <c r="A178" s="89" t="s">
        <v>102</v>
      </c>
      <c r="B178" s="89"/>
      <c r="C178" s="89"/>
      <c r="D178" s="89"/>
      <c r="E178" s="89"/>
      <c r="F178" s="89"/>
      <c r="G178" s="89"/>
      <c r="H178" s="89"/>
      <c r="I178" s="104">
        <f>ROUND(SUM(I174:I177),2)</f>
        <v>0</v>
      </c>
      <c r="J178" s="104"/>
      <c r="K178" s="104">
        <f t="shared" ref="K178:M178" si="69">ROUND(SUM(K174:K177),2)</f>
        <v>0</v>
      </c>
      <c r="L178" s="104"/>
      <c r="M178" s="104">
        <f t="shared" si="69"/>
        <v>0</v>
      </c>
    </row>
    <row r="179" ht="15" customHeight="1" spans="1:13">
      <c r="A179" s="90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106"/>
    </row>
    <row r="180" ht="15" spans="1:13">
      <c r="A180" s="83" t="s">
        <v>378</v>
      </c>
      <c r="B180" s="84"/>
      <c r="C180" s="84"/>
      <c r="D180" s="84" t="s">
        <v>379</v>
      </c>
      <c r="E180" s="84"/>
      <c r="F180" s="84"/>
      <c r="G180" s="84"/>
      <c r="H180" s="84"/>
      <c r="I180" s="84"/>
      <c r="J180" s="84"/>
      <c r="K180" s="84"/>
      <c r="L180" s="84"/>
      <c r="M180" s="84"/>
    </row>
    <row r="181" ht="45" spans="1:13">
      <c r="A181" s="85" t="s">
        <v>380</v>
      </c>
      <c r="B181" s="85" t="s">
        <v>381</v>
      </c>
      <c r="C181" s="85" t="s">
        <v>30</v>
      </c>
      <c r="D181" s="86" t="s">
        <v>382</v>
      </c>
      <c r="E181" s="85" t="s">
        <v>32</v>
      </c>
      <c r="F181" s="85" t="s">
        <v>52</v>
      </c>
      <c r="G181" s="88">
        <v>2.59</v>
      </c>
      <c r="H181" s="88"/>
      <c r="I181" s="88">
        <f t="shared" ref="I181:I188" si="70">ROUND(G181*H181,2)</f>
        <v>0</v>
      </c>
      <c r="J181" s="88"/>
      <c r="K181" s="88">
        <f t="shared" ref="K181:K188" si="71">ROUND(G181*J181,2)</f>
        <v>0</v>
      </c>
      <c r="L181" s="88">
        <f t="shared" ref="L181:L188" si="72">ROUND(H181+J181,2)</f>
        <v>0</v>
      </c>
      <c r="M181" s="103">
        <f t="shared" ref="M181:M188" si="73">ROUND(G181*L181,2)</f>
        <v>0</v>
      </c>
    </row>
    <row r="182" ht="30" spans="1:16">
      <c r="A182" s="85" t="s">
        <v>383</v>
      </c>
      <c r="B182" s="85" t="s">
        <v>384</v>
      </c>
      <c r="C182" s="85" t="s">
        <v>138</v>
      </c>
      <c r="D182" s="86" t="s">
        <v>385</v>
      </c>
      <c r="E182" s="85" t="s">
        <v>32</v>
      </c>
      <c r="F182" s="85" t="s">
        <v>52</v>
      </c>
      <c r="G182" s="88">
        <v>3.78</v>
      </c>
      <c r="H182" s="88"/>
      <c r="I182" s="88">
        <f t="shared" si="70"/>
        <v>0</v>
      </c>
      <c r="J182" s="88"/>
      <c r="K182" s="88">
        <f t="shared" si="71"/>
        <v>0</v>
      </c>
      <c r="L182" s="88">
        <f t="shared" si="72"/>
        <v>0</v>
      </c>
      <c r="M182" s="103">
        <f t="shared" si="73"/>
        <v>0</v>
      </c>
      <c r="P182" s="60"/>
    </row>
    <row r="183" ht="15" spans="1:13">
      <c r="A183" s="85" t="s">
        <v>386</v>
      </c>
      <c r="B183" s="85" t="s">
        <v>387</v>
      </c>
      <c r="C183" s="85" t="s">
        <v>30</v>
      </c>
      <c r="D183" s="86" t="s">
        <v>388</v>
      </c>
      <c r="E183" s="85" t="s">
        <v>32</v>
      </c>
      <c r="F183" s="85" t="s">
        <v>45</v>
      </c>
      <c r="G183" s="88">
        <v>4</v>
      </c>
      <c r="H183" s="88"/>
      <c r="I183" s="88">
        <f t="shared" si="70"/>
        <v>0</v>
      </c>
      <c r="J183" s="88"/>
      <c r="K183" s="88">
        <f t="shared" si="71"/>
        <v>0</v>
      </c>
      <c r="L183" s="88">
        <f t="shared" si="72"/>
        <v>0</v>
      </c>
      <c r="M183" s="103">
        <f t="shared" si="73"/>
        <v>0</v>
      </c>
    </row>
    <row r="184" ht="30" spans="1:13">
      <c r="A184" s="85" t="s">
        <v>389</v>
      </c>
      <c r="B184" s="85" t="s">
        <v>390</v>
      </c>
      <c r="C184" s="85" t="s">
        <v>30</v>
      </c>
      <c r="D184" s="86" t="s">
        <v>391</v>
      </c>
      <c r="E184" s="85" t="s">
        <v>32</v>
      </c>
      <c r="F184" s="85" t="s">
        <v>107</v>
      </c>
      <c r="G184" s="88">
        <v>20.29</v>
      </c>
      <c r="H184" s="88"/>
      <c r="I184" s="88">
        <f t="shared" si="70"/>
        <v>0</v>
      </c>
      <c r="J184" s="88"/>
      <c r="K184" s="88">
        <f t="shared" si="71"/>
        <v>0</v>
      </c>
      <c r="L184" s="88">
        <f t="shared" si="72"/>
        <v>0</v>
      </c>
      <c r="M184" s="103">
        <f t="shared" si="73"/>
        <v>0</v>
      </c>
    </row>
    <row r="185" ht="45" spans="1:13">
      <c r="A185" s="85" t="s">
        <v>392</v>
      </c>
      <c r="B185" s="85" t="s">
        <v>393</v>
      </c>
      <c r="C185" s="85" t="s">
        <v>30</v>
      </c>
      <c r="D185" s="86" t="s">
        <v>394</v>
      </c>
      <c r="E185" s="85" t="s">
        <v>32</v>
      </c>
      <c r="F185" s="85" t="s">
        <v>45</v>
      </c>
      <c r="G185" s="88">
        <v>2</v>
      </c>
      <c r="H185" s="88"/>
      <c r="I185" s="88">
        <f t="shared" si="70"/>
        <v>0</v>
      </c>
      <c r="J185" s="88"/>
      <c r="K185" s="88">
        <f t="shared" si="71"/>
        <v>0</v>
      </c>
      <c r="L185" s="88">
        <f t="shared" si="72"/>
        <v>0</v>
      </c>
      <c r="M185" s="103">
        <f t="shared" si="73"/>
        <v>0</v>
      </c>
    </row>
    <row r="186" ht="30" spans="1:13">
      <c r="A186" s="85" t="s">
        <v>395</v>
      </c>
      <c r="B186" s="85" t="s">
        <v>396</v>
      </c>
      <c r="C186" s="85" t="s">
        <v>30</v>
      </c>
      <c r="D186" s="86" t="s">
        <v>397</v>
      </c>
      <c r="E186" s="85" t="s">
        <v>32</v>
      </c>
      <c r="F186" s="85" t="s">
        <v>52</v>
      </c>
      <c r="G186" s="88">
        <v>7.97</v>
      </c>
      <c r="H186" s="88"/>
      <c r="I186" s="88">
        <f t="shared" si="70"/>
        <v>0</v>
      </c>
      <c r="J186" s="88"/>
      <c r="K186" s="88">
        <f t="shared" si="71"/>
        <v>0</v>
      </c>
      <c r="L186" s="88">
        <f t="shared" si="72"/>
        <v>0</v>
      </c>
      <c r="M186" s="103">
        <f t="shared" si="73"/>
        <v>0</v>
      </c>
    </row>
    <row r="187" ht="60" spans="1:13">
      <c r="A187" s="85" t="s">
        <v>398</v>
      </c>
      <c r="B187" s="85" t="s">
        <v>399</v>
      </c>
      <c r="C187" s="85" t="s">
        <v>30</v>
      </c>
      <c r="D187" s="86" t="s">
        <v>400</v>
      </c>
      <c r="E187" s="85" t="s">
        <v>32</v>
      </c>
      <c r="F187" s="85" t="s">
        <v>52</v>
      </c>
      <c r="G187" s="88">
        <v>14.79</v>
      </c>
      <c r="H187" s="88"/>
      <c r="I187" s="88">
        <f t="shared" si="70"/>
        <v>0</v>
      </c>
      <c r="J187" s="88"/>
      <c r="K187" s="88">
        <f t="shared" si="71"/>
        <v>0</v>
      </c>
      <c r="L187" s="88">
        <f t="shared" si="72"/>
        <v>0</v>
      </c>
      <c r="M187" s="103">
        <f t="shared" si="73"/>
        <v>0</v>
      </c>
    </row>
    <row r="188" ht="60" spans="1:13">
      <c r="A188" s="85" t="s">
        <v>401</v>
      </c>
      <c r="B188" s="85" t="s">
        <v>402</v>
      </c>
      <c r="C188" s="85" t="s">
        <v>30</v>
      </c>
      <c r="D188" s="86" t="s">
        <v>403</v>
      </c>
      <c r="E188" s="85" t="s">
        <v>32</v>
      </c>
      <c r="F188" s="85" t="s">
        <v>52</v>
      </c>
      <c r="G188" s="88">
        <v>7.8</v>
      </c>
      <c r="H188" s="88"/>
      <c r="I188" s="88">
        <f t="shared" si="70"/>
        <v>0</v>
      </c>
      <c r="J188" s="88"/>
      <c r="K188" s="88">
        <f t="shared" si="71"/>
        <v>0</v>
      </c>
      <c r="L188" s="88">
        <f t="shared" si="72"/>
        <v>0</v>
      </c>
      <c r="M188" s="103">
        <f t="shared" si="73"/>
        <v>0</v>
      </c>
    </row>
    <row r="189" ht="15" spans="1:13">
      <c r="A189" s="89" t="s">
        <v>102</v>
      </c>
      <c r="B189" s="89"/>
      <c r="C189" s="89"/>
      <c r="D189" s="89"/>
      <c r="E189" s="89"/>
      <c r="F189" s="89"/>
      <c r="G189" s="89"/>
      <c r="H189" s="89"/>
      <c r="I189" s="104">
        <f>ROUND(SUM(I181:I188),2)</f>
        <v>0</v>
      </c>
      <c r="J189" s="105"/>
      <c r="K189" s="104">
        <f>ROUND(SUM(K181:K188),2)</f>
        <v>0</v>
      </c>
      <c r="L189" s="105"/>
      <c r="M189" s="104">
        <f>ROUND(SUM(M181:M188),2)</f>
        <v>0</v>
      </c>
    </row>
    <row r="190" ht="15" customHeight="1" spans="1:13">
      <c r="A190" s="90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106"/>
    </row>
    <row r="191" ht="15" spans="1:13">
      <c r="A191" s="83" t="s">
        <v>404</v>
      </c>
      <c r="B191" s="84"/>
      <c r="C191" s="84"/>
      <c r="D191" s="84" t="s">
        <v>405</v>
      </c>
      <c r="E191" s="84"/>
      <c r="F191" s="84"/>
      <c r="G191" s="84"/>
      <c r="H191" s="84"/>
      <c r="I191" s="84"/>
      <c r="J191" s="84"/>
      <c r="K191" s="84"/>
      <c r="L191" s="84"/>
      <c r="M191" s="84"/>
    </row>
    <row r="192" ht="45" spans="1:13">
      <c r="A192" s="85" t="s">
        <v>406</v>
      </c>
      <c r="B192" s="85" t="s">
        <v>407</v>
      </c>
      <c r="C192" s="85" t="s">
        <v>361</v>
      </c>
      <c r="D192" s="86" t="s">
        <v>408</v>
      </c>
      <c r="E192" s="85" t="s">
        <v>32</v>
      </c>
      <c r="F192" s="85" t="s">
        <v>409</v>
      </c>
      <c r="G192" s="88">
        <v>1</v>
      </c>
      <c r="H192" s="88"/>
      <c r="I192" s="88">
        <f t="shared" ref="I192" si="74">ROUND(G192*H192,2)</f>
        <v>0</v>
      </c>
      <c r="J192" s="88"/>
      <c r="K192" s="88">
        <f t="shared" ref="K192" si="75">ROUND(G192*J192,2)</f>
        <v>0</v>
      </c>
      <c r="L192" s="88">
        <f t="shared" ref="L192" si="76">ROUND(H192+J192,2)</f>
        <v>0</v>
      </c>
      <c r="M192" s="103">
        <f t="shared" ref="M192" si="77">ROUND(G192*L192,2)</f>
        <v>0</v>
      </c>
    </row>
    <row r="193" ht="15" spans="1:13">
      <c r="A193" s="89" t="s">
        <v>102</v>
      </c>
      <c r="B193" s="89"/>
      <c r="C193" s="89"/>
      <c r="D193" s="89"/>
      <c r="E193" s="89"/>
      <c r="F193" s="89"/>
      <c r="G193" s="89"/>
      <c r="H193" s="89"/>
      <c r="I193" s="104">
        <f>ROUND(SUM(I192),2)</f>
        <v>0</v>
      </c>
      <c r="J193" s="105"/>
      <c r="K193" s="104">
        <f>ROUND(SUM(K192),2)</f>
        <v>0</v>
      </c>
      <c r="L193" s="105"/>
      <c r="M193" s="104">
        <f>ROUND(SUM(M192),2)</f>
        <v>0</v>
      </c>
    </row>
    <row r="194" ht="15" customHeight="1" spans="1:13">
      <c r="A194" s="90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106"/>
    </row>
    <row r="195" ht="15" spans="1:13">
      <c r="A195" s="83">
        <v>9</v>
      </c>
      <c r="B195" s="84"/>
      <c r="C195" s="84"/>
      <c r="D195" s="84" t="s">
        <v>410</v>
      </c>
      <c r="E195" s="84"/>
      <c r="F195" s="84"/>
      <c r="G195" s="84"/>
      <c r="H195" s="84"/>
      <c r="I195" s="84"/>
      <c r="J195" s="84"/>
      <c r="K195" s="84"/>
      <c r="L195" s="84"/>
      <c r="M195" s="84"/>
    </row>
    <row r="196" ht="15" spans="1:13">
      <c r="A196" s="83" t="s">
        <v>411</v>
      </c>
      <c r="B196" s="84"/>
      <c r="C196" s="84"/>
      <c r="D196" s="84" t="s">
        <v>412</v>
      </c>
      <c r="E196" s="84"/>
      <c r="F196" s="84"/>
      <c r="G196" s="84"/>
      <c r="H196" s="84"/>
      <c r="I196" s="84"/>
      <c r="J196" s="84"/>
      <c r="K196" s="84"/>
      <c r="L196" s="84"/>
      <c r="M196" s="84"/>
    </row>
    <row r="197" ht="30" spans="1:13">
      <c r="A197" s="85" t="s">
        <v>413</v>
      </c>
      <c r="B197" s="85" t="s">
        <v>414</v>
      </c>
      <c r="C197" s="85" t="s">
        <v>30</v>
      </c>
      <c r="D197" s="86" t="s">
        <v>415</v>
      </c>
      <c r="E197" s="85" t="s">
        <v>32</v>
      </c>
      <c r="F197" s="85" t="s">
        <v>45</v>
      </c>
      <c r="G197" s="88">
        <v>1</v>
      </c>
      <c r="H197" s="88"/>
      <c r="I197" s="88">
        <f t="shared" ref="I197:I229" si="78">ROUND(G197*H197,2)</f>
        <v>0</v>
      </c>
      <c r="J197" s="88"/>
      <c r="K197" s="88">
        <f t="shared" ref="K197:K229" si="79">ROUND(G197*J197,2)</f>
        <v>0</v>
      </c>
      <c r="L197" s="88">
        <f t="shared" ref="L197:L229" si="80">ROUND(H197+J197,2)</f>
        <v>0</v>
      </c>
      <c r="M197" s="103">
        <f t="shared" ref="M197:M229" si="81">ROUND(G197*L197,2)</f>
        <v>0</v>
      </c>
    </row>
    <row r="198" ht="30" spans="1:13">
      <c r="A198" s="85" t="s">
        <v>416</v>
      </c>
      <c r="B198" s="85" t="s">
        <v>417</v>
      </c>
      <c r="C198" s="85" t="s">
        <v>30</v>
      </c>
      <c r="D198" s="86" t="s">
        <v>418</v>
      </c>
      <c r="E198" s="85" t="s">
        <v>32</v>
      </c>
      <c r="F198" s="85" t="s">
        <v>45</v>
      </c>
      <c r="G198" s="88">
        <v>1</v>
      </c>
      <c r="H198" s="88"/>
      <c r="I198" s="88">
        <f t="shared" si="78"/>
        <v>0</v>
      </c>
      <c r="J198" s="88"/>
      <c r="K198" s="88">
        <f t="shared" si="79"/>
        <v>0</v>
      </c>
      <c r="L198" s="88">
        <f t="shared" si="80"/>
        <v>0</v>
      </c>
      <c r="M198" s="103">
        <f t="shared" si="81"/>
        <v>0</v>
      </c>
    </row>
    <row r="199" ht="30" spans="1:13">
      <c r="A199" s="85" t="s">
        <v>419</v>
      </c>
      <c r="B199" s="85" t="s">
        <v>420</v>
      </c>
      <c r="C199" s="85" t="s">
        <v>30</v>
      </c>
      <c r="D199" s="86" t="s">
        <v>421</v>
      </c>
      <c r="E199" s="85" t="s">
        <v>32</v>
      </c>
      <c r="F199" s="85" t="s">
        <v>45</v>
      </c>
      <c r="G199" s="88">
        <v>2</v>
      </c>
      <c r="H199" s="88"/>
      <c r="I199" s="88">
        <f t="shared" si="78"/>
        <v>0</v>
      </c>
      <c r="J199" s="88"/>
      <c r="K199" s="88">
        <f t="shared" si="79"/>
        <v>0</v>
      </c>
      <c r="L199" s="88">
        <f t="shared" si="80"/>
        <v>0</v>
      </c>
      <c r="M199" s="103">
        <f t="shared" si="81"/>
        <v>0</v>
      </c>
    </row>
    <row r="200" ht="30" spans="1:13">
      <c r="A200" s="85" t="s">
        <v>422</v>
      </c>
      <c r="B200" s="85" t="s">
        <v>423</v>
      </c>
      <c r="C200" s="85" t="s">
        <v>30</v>
      </c>
      <c r="D200" s="86" t="s">
        <v>424</v>
      </c>
      <c r="E200" s="85" t="s">
        <v>32</v>
      </c>
      <c r="F200" s="85" t="s">
        <v>45</v>
      </c>
      <c r="G200" s="88">
        <v>5</v>
      </c>
      <c r="H200" s="88"/>
      <c r="I200" s="88">
        <f t="shared" si="78"/>
        <v>0</v>
      </c>
      <c r="J200" s="88"/>
      <c r="K200" s="88">
        <f t="shared" si="79"/>
        <v>0</v>
      </c>
      <c r="L200" s="88">
        <f t="shared" si="80"/>
        <v>0</v>
      </c>
      <c r="M200" s="103">
        <f t="shared" si="81"/>
        <v>0</v>
      </c>
    </row>
    <row r="201" ht="30" spans="1:13">
      <c r="A201" s="85" t="s">
        <v>425</v>
      </c>
      <c r="B201" s="85" t="s">
        <v>426</v>
      </c>
      <c r="C201" s="85" t="s">
        <v>30</v>
      </c>
      <c r="D201" s="86" t="s">
        <v>427</v>
      </c>
      <c r="E201" s="85" t="s">
        <v>32</v>
      </c>
      <c r="F201" s="85" t="s">
        <v>45</v>
      </c>
      <c r="G201" s="88">
        <v>7</v>
      </c>
      <c r="H201" s="88"/>
      <c r="I201" s="88">
        <f t="shared" si="78"/>
        <v>0</v>
      </c>
      <c r="J201" s="88"/>
      <c r="K201" s="88">
        <f t="shared" si="79"/>
        <v>0</v>
      </c>
      <c r="L201" s="88">
        <f t="shared" si="80"/>
        <v>0</v>
      </c>
      <c r="M201" s="103">
        <f t="shared" si="81"/>
        <v>0</v>
      </c>
    </row>
    <row r="202" ht="30" spans="1:13">
      <c r="A202" s="85" t="s">
        <v>428</v>
      </c>
      <c r="B202" s="85" t="s">
        <v>429</v>
      </c>
      <c r="C202" s="85" t="s">
        <v>30</v>
      </c>
      <c r="D202" s="86" t="s">
        <v>430</v>
      </c>
      <c r="E202" s="85" t="s">
        <v>32</v>
      </c>
      <c r="F202" s="85" t="s">
        <v>45</v>
      </c>
      <c r="G202" s="88">
        <v>3</v>
      </c>
      <c r="H202" s="88"/>
      <c r="I202" s="88">
        <f t="shared" si="78"/>
        <v>0</v>
      </c>
      <c r="J202" s="88"/>
      <c r="K202" s="88">
        <f t="shared" si="79"/>
        <v>0</v>
      </c>
      <c r="L202" s="88">
        <f t="shared" si="80"/>
        <v>0</v>
      </c>
      <c r="M202" s="103">
        <f t="shared" si="81"/>
        <v>0</v>
      </c>
    </row>
    <row r="203" ht="30" spans="1:13">
      <c r="A203" s="85" t="s">
        <v>431</v>
      </c>
      <c r="B203" s="85" t="s">
        <v>432</v>
      </c>
      <c r="C203" s="85" t="s">
        <v>30</v>
      </c>
      <c r="D203" s="86" t="s">
        <v>433</v>
      </c>
      <c r="E203" s="85" t="s">
        <v>32</v>
      </c>
      <c r="F203" s="85" t="s">
        <v>107</v>
      </c>
      <c r="G203" s="88">
        <v>6</v>
      </c>
      <c r="H203" s="88"/>
      <c r="I203" s="88">
        <f t="shared" si="78"/>
        <v>0</v>
      </c>
      <c r="J203" s="88"/>
      <c r="K203" s="88">
        <f t="shared" si="79"/>
        <v>0</v>
      </c>
      <c r="L203" s="88">
        <f t="shared" si="80"/>
        <v>0</v>
      </c>
      <c r="M203" s="103">
        <f t="shared" si="81"/>
        <v>0</v>
      </c>
    </row>
    <row r="204" ht="30" spans="1:13">
      <c r="A204" s="85" t="s">
        <v>434</v>
      </c>
      <c r="B204" s="85" t="s">
        <v>435</v>
      </c>
      <c r="C204" s="85" t="s">
        <v>30</v>
      </c>
      <c r="D204" s="86" t="s">
        <v>436</v>
      </c>
      <c r="E204" s="85" t="s">
        <v>32</v>
      </c>
      <c r="F204" s="85" t="s">
        <v>107</v>
      </c>
      <c r="G204" s="88">
        <v>72</v>
      </c>
      <c r="H204" s="88"/>
      <c r="I204" s="88">
        <f t="shared" si="78"/>
        <v>0</v>
      </c>
      <c r="J204" s="88"/>
      <c r="K204" s="88">
        <f t="shared" si="79"/>
        <v>0</v>
      </c>
      <c r="L204" s="88">
        <f t="shared" si="80"/>
        <v>0</v>
      </c>
      <c r="M204" s="103">
        <f t="shared" si="81"/>
        <v>0</v>
      </c>
    </row>
    <row r="205" ht="30" spans="1:13">
      <c r="A205" s="85" t="s">
        <v>437</v>
      </c>
      <c r="B205" s="85" t="s">
        <v>438</v>
      </c>
      <c r="C205" s="85" t="s">
        <v>30</v>
      </c>
      <c r="D205" s="86" t="s">
        <v>439</v>
      </c>
      <c r="E205" s="85" t="s">
        <v>32</v>
      </c>
      <c r="F205" s="85" t="s">
        <v>107</v>
      </c>
      <c r="G205" s="88">
        <v>6</v>
      </c>
      <c r="H205" s="88"/>
      <c r="I205" s="88">
        <f t="shared" si="78"/>
        <v>0</v>
      </c>
      <c r="J205" s="88"/>
      <c r="K205" s="88">
        <f t="shared" si="79"/>
        <v>0</v>
      </c>
      <c r="L205" s="88">
        <f t="shared" si="80"/>
        <v>0</v>
      </c>
      <c r="M205" s="103">
        <f t="shared" si="81"/>
        <v>0</v>
      </c>
    </row>
    <row r="206" ht="30" spans="1:13">
      <c r="A206" s="85" t="s">
        <v>440</v>
      </c>
      <c r="B206" s="85" t="s">
        <v>441</v>
      </c>
      <c r="C206" s="85" t="s">
        <v>30</v>
      </c>
      <c r="D206" s="86" t="s">
        <v>442</v>
      </c>
      <c r="E206" s="85" t="s">
        <v>32</v>
      </c>
      <c r="F206" s="85" t="s">
        <v>45</v>
      </c>
      <c r="G206" s="88">
        <v>1</v>
      </c>
      <c r="H206" s="88"/>
      <c r="I206" s="88">
        <f t="shared" si="78"/>
        <v>0</v>
      </c>
      <c r="J206" s="88"/>
      <c r="K206" s="88">
        <f t="shared" si="79"/>
        <v>0</v>
      </c>
      <c r="L206" s="88">
        <f t="shared" si="80"/>
        <v>0</v>
      </c>
      <c r="M206" s="103">
        <f t="shared" si="81"/>
        <v>0</v>
      </c>
    </row>
    <row r="207" ht="30" spans="1:13">
      <c r="A207" s="85" t="s">
        <v>443</v>
      </c>
      <c r="B207" s="85" t="s">
        <v>444</v>
      </c>
      <c r="C207" s="85" t="s">
        <v>30</v>
      </c>
      <c r="D207" s="86" t="s">
        <v>445</v>
      </c>
      <c r="E207" s="85" t="s">
        <v>32</v>
      </c>
      <c r="F207" s="85" t="s">
        <v>45</v>
      </c>
      <c r="G207" s="88">
        <v>5</v>
      </c>
      <c r="H207" s="88"/>
      <c r="I207" s="88">
        <f t="shared" si="78"/>
        <v>0</v>
      </c>
      <c r="J207" s="88"/>
      <c r="K207" s="88">
        <f t="shared" si="79"/>
        <v>0</v>
      </c>
      <c r="L207" s="88">
        <f t="shared" si="80"/>
        <v>0</v>
      </c>
      <c r="M207" s="103">
        <f t="shared" si="81"/>
        <v>0</v>
      </c>
    </row>
    <row r="208" ht="30" spans="1:13">
      <c r="A208" s="85" t="s">
        <v>446</v>
      </c>
      <c r="B208" s="85" t="s">
        <v>447</v>
      </c>
      <c r="C208" s="85" t="s">
        <v>30</v>
      </c>
      <c r="D208" s="86" t="s">
        <v>448</v>
      </c>
      <c r="E208" s="85" t="s">
        <v>32</v>
      </c>
      <c r="F208" s="85" t="s">
        <v>45</v>
      </c>
      <c r="G208" s="88">
        <v>16</v>
      </c>
      <c r="H208" s="88"/>
      <c r="I208" s="88">
        <f t="shared" si="78"/>
        <v>0</v>
      </c>
      <c r="J208" s="88"/>
      <c r="K208" s="88">
        <f t="shared" si="79"/>
        <v>0</v>
      </c>
      <c r="L208" s="88">
        <f t="shared" si="80"/>
        <v>0</v>
      </c>
      <c r="M208" s="103">
        <f t="shared" si="81"/>
        <v>0</v>
      </c>
    </row>
    <row r="209" ht="30" spans="1:13">
      <c r="A209" s="85" t="s">
        <v>449</v>
      </c>
      <c r="B209" s="85" t="s">
        <v>450</v>
      </c>
      <c r="C209" s="85" t="s">
        <v>30</v>
      </c>
      <c r="D209" s="86" t="s">
        <v>451</v>
      </c>
      <c r="E209" s="85" t="s">
        <v>32</v>
      </c>
      <c r="F209" s="85" t="s">
        <v>45</v>
      </c>
      <c r="G209" s="88">
        <v>2</v>
      </c>
      <c r="H209" s="88"/>
      <c r="I209" s="88">
        <f t="shared" si="78"/>
        <v>0</v>
      </c>
      <c r="J209" s="88"/>
      <c r="K209" s="88">
        <f t="shared" si="79"/>
        <v>0</v>
      </c>
      <c r="L209" s="88">
        <f t="shared" si="80"/>
        <v>0</v>
      </c>
      <c r="M209" s="103">
        <f t="shared" si="81"/>
        <v>0</v>
      </c>
    </row>
    <row r="210" ht="30" spans="1:13">
      <c r="A210" s="85" t="s">
        <v>452</v>
      </c>
      <c r="B210" s="85" t="s">
        <v>453</v>
      </c>
      <c r="C210" s="85" t="s">
        <v>30</v>
      </c>
      <c r="D210" s="86" t="s">
        <v>454</v>
      </c>
      <c r="E210" s="85" t="s">
        <v>32</v>
      </c>
      <c r="F210" s="85" t="s">
        <v>45</v>
      </c>
      <c r="G210" s="88">
        <v>7</v>
      </c>
      <c r="H210" s="88"/>
      <c r="I210" s="88">
        <f t="shared" si="78"/>
        <v>0</v>
      </c>
      <c r="J210" s="88"/>
      <c r="K210" s="88">
        <f t="shared" si="79"/>
        <v>0</v>
      </c>
      <c r="L210" s="88">
        <f t="shared" si="80"/>
        <v>0</v>
      </c>
      <c r="M210" s="103">
        <f t="shared" si="81"/>
        <v>0</v>
      </c>
    </row>
    <row r="211" ht="45" spans="1:13">
      <c r="A211" s="85" t="s">
        <v>455</v>
      </c>
      <c r="B211" s="85" t="s">
        <v>456</v>
      </c>
      <c r="C211" s="85" t="s">
        <v>30</v>
      </c>
      <c r="D211" s="86" t="s">
        <v>457</v>
      </c>
      <c r="E211" s="85" t="s">
        <v>32</v>
      </c>
      <c r="F211" s="85" t="s">
        <v>45</v>
      </c>
      <c r="G211" s="88">
        <v>16</v>
      </c>
      <c r="H211" s="88"/>
      <c r="I211" s="88">
        <f t="shared" si="78"/>
        <v>0</v>
      </c>
      <c r="J211" s="88"/>
      <c r="K211" s="88">
        <f t="shared" si="79"/>
        <v>0</v>
      </c>
      <c r="L211" s="88">
        <f t="shared" si="80"/>
        <v>0</v>
      </c>
      <c r="M211" s="103">
        <f t="shared" si="81"/>
        <v>0</v>
      </c>
    </row>
    <row r="212" ht="30" spans="1:13">
      <c r="A212" s="85" t="s">
        <v>458</v>
      </c>
      <c r="B212" s="85" t="s">
        <v>459</v>
      </c>
      <c r="C212" s="85" t="s">
        <v>30</v>
      </c>
      <c r="D212" s="86" t="s">
        <v>460</v>
      </c>
      <c r="E212" s="85" t="s">
        <v>32</v>
      </c>
      <c r="F212" s="85" t="s">
        <v>45</v>
      </c>
      <c r="G212" s="88">
        <v>3</v>
      </c>
      <c r="H212" s="88"/>
      <c r="I212" s="88">
        <f t="shared" si="78"/>
        <v>0</v>
      </c>
      <c r="J212" s="88"/>
      <c r="K212" s="88">
        <f t="shared" si="79"/>
        <v>0</v>
      </c>
      <c r="L212" s="88">
        <f t="shared" si="80"/>
        <v>0</v>
      </c>
      <c r="M212" s="103">
        <f t="shared" si="81"/>
        <v>0</v>
      </c>
    </row>
    <row r="213" ht="30" spans="1:13">
      <c r="A213" s="85" t="s">
        <v>461</v>
      </c>
      <c r="B213" s="85" t="s">
        <v>462</v>
      </c>
      <c r="C213" s="85" t="s">
        <v>30</v>
      </c>
      <c r="D213" s="86" t="s">
        <v>463</v>
      </c>
      <c r="E213" s="85" t="s">
        <v>32</v>
      </c>
      <c r="F213" s="85" t="s">
        <v>45</v>
      </c>
      <c r="G213" s="88">
        <v>14</v>
      </c>
      <c r="H213" s="88"/>
      <c r="I213" s="88">
        <f t="shared" si="78"/>
        <v>0</v>
      </c>
      <c r="J213" s="88"/>
      <c r="K213" s="88">
        <f t="shared" si="79"/>
        <v>0</v>
      </c>
      <c r="L213" s="88">
        <f t="shared" si="80"/>
        <v>0</v>
      </c>
      <c r="M213" s="103">
        <f t="shared" si="81"/>
        <v>0</v>
      </c>
    </row>
    <row r="214" ht="30" spans="1:13">
      <c r="A214" s="85" t="s">
        <v>464</v>
      </c>
      <c r="B214" s="85" t="s">
        <v>465</v>
      </c>
      <c r="C214" s="85" t="s">
        <v>30</v>
      </c>
      <c r="D214" s="86" t="s">
        <v>466</v>
      </c>
      <c r="E214" s="85" t="s">
        <v>32</v>
      </c>
      <c r="F214" s="85" t="s">
        <v>45</v>
      </c>
      <c r="G214" s="88">
        <v>5</v>
      </c>
      <c r="H214" s="88"/>
      <c r="I214" s="88">
        <f t="shared" si="78"/>
        <v>0</v>
      </c>
      <c r="J214" s="88"/>
      <c r="K214" s="88">
        <f t="shared" si="79"/>
        <v>0</v>
      </c>
      <c r="L214" s="88">
        <f t="shared" si="80"/>
        <v>0</v>
      </c>
      <c r="M214" s="103">
        <f t="shared" si="81"/>
        <v>0</v>
      </c>
    </row>
    <row r="215" ht="30" spans="1:13">
      <c r="A215" s="85" t="s">
        <v>467</v>
      </c>
      <c r="B215" s="85" t="s">
        <v>468</v>
      </c>
      <c r="C215" s="85" t="s">
        <v>30</v>
      </c>
      <c r="D215" s="86" t="s">
        <v>469</v>
      </c>
      <c r="E215" s="85" t="s">
        <v>32</v>
      </c>
      <c r="F215" s="85" t="s">
        <v>107</v>
      </c>
      <c r="G215" s="88">
        <v>24</v>
      </c>
      <c r="H215" s="88"/>
      <c r="I215" s="88">
        <f t="shared" si="78"/>
        <v>0</v>
      </c>
      <c r="J215" s="88"/>
      <c r="K215" s="88">
        <f t="shared" si="79"/>
        <v>0</v>
      </c>
      <c r="L215" s="88">
        <f t="shared" si="80"/>
        <v>0</v>
      </c>
      <c r="M215" s="103">
        <f t="shared" si="81"/>
        <v>0</v>
      </c>
    </row>
    <row r="216" ht="30" spans="1:13">
      <c r="A216" s="85" t="s">
        <v>470</v>
      </c>
      <c r="B216" s="85" t="s">
        <v>471</v>
      </c>
      <c r="C216" s="85" t="s">
        <v>30</v>
      </c>
      <c r="D216" s="86" t="s">
        <v>472</v>
      </c>
      <c r="E216" s="85" t="s">
        <v>32</v>
      </c>
      <c r="F216" s="85" t="s">
        <v>107</v>
      </c>
      <c r="G216" s="88">
        <v>30</v>
      </c>
      <c r="H216" s="88"/>
      <c r="I216" s="88">
        <f t="shared" si="78"/>
        <v>0</v>
      </c>
      <c r="J216" s="88"/>
      <c r="K216" s="88">
        <f t="shared" si="79"/>
        <v>0</v>
      </c>
      <c r="L216" s="88">
        <f t="shared" si="80"/>
        <v>0</v>
      </c>
      <c r="M216" s="103">
        <f t="shared" si="81"/>
        <v>0</v>
      </c>
    </row>
    <row r="217" ht="45" spans="1:13">
      <c r="A217" s="85" t="s">
        <v>473</v>
      </c>
      <c r="B217" s="85" t="s">
        <v>474</v>
      </c>
      <c r="C217" s="85" t="s">
        <v>30</v>
      </c>
      <c r="D217" s="86" t="s">
        <v>475</v>
      </c>
      <c r="E217" s="85" t="s">
        <v>32</v>
      </c>
      <c r="F217" s="85" t="s">
        <v>45</v>
      </c>
      <c r="G217" s="88">
        <v>7</v>
      </c>
      <c r="H217" s="88"/>
      <c r="I217" s="88">
        <f t="shared" si="78"/>
        <v>0</v>
      </c>
      <c r="J217" s="88"/>
      <c r="K217" s="88">
        <f t="shared" si="79"/>
        <v>0</v>
      </c>
      <c r="L217" s="88">
        <f t="shared" si="80"/>
        <v>0</v>
      </c>
      <c r="M217" s="103">
        <f t="shared" si="81"/>
        <v>0</v>
      </c>
    </row>
    <row r="218" ht="30" spans="1:13">
      <c r="A218" s="85" t="s">
        <v>476</v>
      </c>
      <c r="B218" s="85" t="s">
        <v>477</v>
      </c>
      <c r="C218" s="85" t="s">
        <v>30</v>
      </c>
      <c r="D218" s="86" t="s">
        <v>478</v>
      </c>
      <c r="E218" s="85" t="s">
        <v>32</v>
      </c>
      <c r="F218" s="85" t="s">
        <v>45</v>
      </c>
      <c r="G218" s="88">
        <v>8</v>
      </c>
      <c r="H218" s="88"/>
      <c r="I218" s="88">
        <f t="shared" si="78"/>
        <v>0</v>
      </c>
      <c r="J218" s="88"/>
      <c r="K218" s="88">
        <f t="shared" si="79"/>
        <v>0</v>
      </c>
      <c r="L218" s="88">
        <f t="shared" si="80"/>
        <v>0</v>
      </c>
      <c r="M218" s="103">
        <f t="shared" si="81"/>
        <v>0</v>
      </c>
    </row>
    <row r="219" ht="30" spans="1:13">
      <c r="A219" s="85" t="s">
        <v>479</v>
      </c>
      <c r="B219" s="85" t="s">
        <v>480</v>
      </c>
      <c r="C219" s="85" t="s">
        <v>30</v>
      </c>
      <c r="D219" s="86" t="s">
        <v>481</v>
      </c>
      <c r="E219" s="85" t="s">
        <v>32</v>
      </c>
      <c r="F219" s="85" t="s">
        <v>107</v>
      </c>
      <c r="G219" s="88">
        <v>45</v>
      </c>
      <c r="H219" s="88"/>
      <c r="I219" s="88">
        <f t="shared" si="78"/>
        <v>0</v>
      </c>
      <c r="J219" s="88"/>
      <c r="K219" s="88">
        <f t="shared" si="79"/>
        <v>0</v>
      </c>
      <c r="L219" s="88">
        <f t="shared" si="80"/>
        <v>0</v>
      </c>
      <c r="M219" s="103">
        <f t="shared" si="81"/>
        <v>0</v>
      </c>
    </row>
    <row r="220" ht="30" spans="1:13">
      <c r="A220" s="85" t="s">
        <v>482</v>
      </c>
      <c r="B220" s="85" t="s">
        <v>483</v>
      </c>
      <c r="C220" s="85" t="s">
        <v>30</v>
      </c>
      <c r="D220" s="86" t="s">
        <v>484</v>
      </c>
      <c r="E220" s="85" t="s">
        <v>32</v>
      </c>
      <c r="F220" s="85" t="s">
        <v>107</v>
      </c>
      <c r="G220" s="88">
        <v>45</v>
      </c>
      <c r="H220" s="88"/>
      <c r="I220" s="88">
        <f t="shared" si="78"/>
        <v>0</v>
      </c>
      <c r="J220" s="88"/>
      <c r="K220" s="88">
        <f t="shared" si="79"/>
        <v>0</v>
      </c>
      <c r="L220" s="88">
        <f t="shared" si="80"/>
        <v>0</v>
      </c>
      <c r="M220" s="103">
        <f t="shared" si="81"/>
        <v>0</v>
      </c>
    </row>
    <row r="221" ht="30" spans="1:13">
      <c r="A221" s="85" t="s">
        <v>485</v>
      </c>
      <c r="B221" s="85" t="s">
        <v>486</v>
      </c>
      <c r="C221" s="85" t="s">
        <v>30</v>
      </c>
      <c r="D221" s="86" t="s">
        <v>487</v>
      </c>
      <c r="E221" s="85" t="s">
        <v>32</v>
      </c>
      <c r="F221" s="85" t="s">
        <v>45</v>
      </c>
      <c r="G221" s="88">
        <v>2</v>
      </c>
      <c r="H221" s="88"/>
      <c r="I221" s="88">
        <f t="shared" si="78"/>
        <v>0</v>
      </c>
      <c r="J221" s="88"/>
      <c r="K221" s="88">
        <f t="shared" si="79"/>
        <v>0</v>
      </c>
      <c r="L221" s="88">
        <f t="shared" si="80"/>
        <v>0</v>
      </c>
      <c r="M221" s="103">
        <f t="shared" si="81"/>
        <v>0</v>
      </c>
    </row>
    <row r="222" ht="30" spans="1:13">
      <c r="A222" s="85" t="s">
        <v>488</v>
      </c>
      <c r="B222" s="85" t="s">
        <v>489</v>
      </c>
      <c r="C222" s="85" t="s">
        <v>30</v>
      </c>
      <c r="D222" s="86" t="s">
        <v>490</v>
      </c>
      <c r="E222" s="85" t="s">
        <v>32</v>
      </c>
      <c r="F222" s="85" t="s">
        <v>45</v>
      </c>
      <c r="G222" s="88">
        <v>2</v>
      </c>
      <c r="H222" s="88"/>
      <c r="I222" s="88">
        <f t="shared" si="78"/>
        <v>0</v>
      </c>
      <c r="J222" s="88"/>
      <c r="K222" s="88">
        <f t="shared" si="79"/>
        <v>0</v>
      </c>
      <c r="L222" s="88">
        <f t="shared" si="80"/>
        <v>0</v>
      </c>
      <c r="M222" s="103">
        <f t="shared" si="81"/>
        <v>0</v>
      </c>
    </row>
    <row r="223" ht="30" spans="1:13">
      <c r="A223" s="85" t="s">
        <v>491</v>
      </c>
      <c r="B223" s="85" t="s">
        <v>492</v>
      </c>
      <c r="C223" s="85" t="s">
        <v>30</v>
      </c>
      <c r="D223" s="86" t="s">
        <v>493</v>
      </c>
      <c r="E223" s="85" t="s">
        <v>32</v>
      </c>
      <c r="F223" s="85" t="s">
        <v>45</v>
      </c>
      <c r="G223" s="88">
        <v>1</v>
      </c>
      <c r="H223" s="88"/>
      <c r="I223" s="88">
        <f t="shared" si="78"/>
        <v>0</v>
      </c>
      <c r="J223" s="88"/>
      <c r="K223" s="88">
        <f t="shared" si="79"/>
        <v>0</v>
      </c>
      <c r="L223" s="88">
        <f t="shared" si="80"/>
        <v>0</v>
      </c>
      <c r="M223" s="103">
        <f t="shared" si="81"/>
        <v>0</v>
      </c>
    </row>
    <row r="224" ht="45" spans="1:13">
      <c r="A224" s="85" t="s">
        <v>494</v>
      </c>
      <c r="B224" s="85" t="s">
        <v>495</v>
      </c>
      <c r="C224" s="85" t="s">
        <v>30</v>
      </c>
      <c r="D224" s="86" t="s">
        <v>496</v>
      </c>
      <c r="E224" s="85" t="s">
        <v>32</v>
      </c>
      <c r="F224" s="85" t="s">
        <v>107</v>
      </c>
      <c r="G224" s="88">
        <v>30</v>
      </c>
      <c r="H224" s="88"/>
      <c r="I224" s="88">
        <f t="shared" si="78"/>
        <v>0</v>
      </c>
      <c r="J224" s="88"/>
      <c r="K224" s="88">
        <f t="shared" si="79"/>
        <v>0</v>
      </c>
      <c r="L224" s="88">
        <f t="shared" si="80"/>
        <v>0</v>
      </c>
      <c r="M224" s="103">
        <f t="shared" si="81"/>
        <v>0</v>
      </c>
    </row>
    <row r="225" ht="45" spans="1:13">
      <c r="A225" s="85" t="s">
        <v>497</v>
      </c>
      <c r="B225" s="85" t="s">
        <v>498</v>
      </c>
      <c r="C225" s="85" t="s">
        <v>30</v>
      </c>
      <c r="D225" s="86" t="s">
        <v>499</v>
      </c>
      <c r="E225" s="85" t="s">
        <v>32</v>
      </c>
      <c r="F225" s="85" t="s">
        <v>45</v>
      </c>
      <c r="G225" s="88">
        <v>3</v>
      </c>
      <c r="H225" s="88"/>
      <c r="I225" s="88">
        <f t="shared" si="78"/>
        <v>0</v>
      </c>
      <c r="J225" s="88"/>
      <c r="K225" s="88">
        <f t="shared" si="79"/>
        <v>0</v>
      </c>
      <c r="L225" s="88">
        <f t="shared" si="80"/>
        <v>0</v>
      </c>
      <c r="M225" s="103">
        <f t="shared" si="81"/>
        <v>0</v>
      </c>
    </row>
    <row r="226" ht="45" spans="1:13">
      <c r="A226" s="85" t="s">
        <v>500</v>
      </c>
      <c r="B226" s="85" t="s">
        <v>501</v>
      </c>
      <c r="C226" s="85" t="s">
        <v>30</v>
      </c>
      <c r="D226" s="86" t="s">
        <v>502</v>
      </c>
      <c r="E226" s="85" t="s">
        <v>32</v>
      </c>
      <c r="F226" s="85" t="s">
        <v>45</v>
      </c>
      <c r="G226" s="88">
        <v>4</v>
      </c>
      <c r="H226" s="88"/>
      <c r="I226" s="88">
        <f t="shared" si="78"/>
        <v>0</v>
      </c>
      <c r="J226" s="88"/>
      <c r="K226" s="88">
        <f t="shared" si="79"/>
        <v>0</v>
      </c>
      <c r="L226" s="88">
        <f t="shared" si="80"/>
        <v>0</v>
      </c>
      <c r="M226" s="103">
        <f t="shared" si="81"/>
        <v>0</v>
      </c>
    </row>
    <row r="227" ht="60" spans="1:13">
      <c r="A227" s="85" t="s">
        <v>503</v>
      </c>
      <c r="B227" s="85" t="s">
        <v>504</v>
      </c>
      <c r="C227" s="85" t="s">
        <v>30</v>
      </c>
      <c r="D227" s="86" t="s">
        <v>505</v>
      </c>
      <c r="E227" s="85" t="s">
        <v>32</v>
      </c>
      <c r="F227" s="85" t="s">
        <v>45</v>
      </c>
      <c r="G227" s="88">
        <v>2</v>
      </c>
      <c r="H227" s="88"/>
      <c r="I227" s="88">
        <f t="shared" si="78"/>
        <v>0</v>
      </c>
      <c r="J227" s="88"/>
      <c r="K227" s="88">
        <f t="shared" si="79"/>
        <v>0</v>
      </c>
      <c r="L227" s="88">
        <f t="shared" si="80"/>
        <v>0</v>
      </c>
      <c r="M227" s="103">
        <f t="shared" si="81"/>
        <v>0</v>
      </c>
    </row>
    <row r="228" ht="60" spans="1:13">
      <c r="A228" s="85" t="s">
        <v>506</v>
      </c>
      <c r="B228" s="85" t="s">
        <v>507</v>
      </c>
      <c r="C228" s="85" t="s">
        <v>30</v>
      </c>
      <c r="D228" s="86" t="s">
        <v>508</v>
      </c>
      <c r="E228" s="85" t="s">
        <v>32</v>
      </c>
      <c r="F228" s="85" t="s">
        <v>45</v>
      </c>
      <c r="G228" s="88">
        <v>2</v>
      </c>
      <c r="H228" s="88"/>
      <c r="I228" s="88">
        <f t="shared" si="78"/>
        <v>0</v>
      </c>
      <c r="J228" s="88"/>
      <c r="K228" s="88">
        <f t="shared" si="79"/>
        <v>0</v>
      </c>
      <c r="L228" s="88">
        <f t="shared" si="80"/>
        <v>0</v>
      </c>
      <c r="M228" s="103">
        <f t="shared" si="81"/>
        <v>0</v>
      </c>
    </row>
    <row r="229" ht="60" spans="1:13">
      <c r="A229" s="85" t="s">
        <v>509</v>
      </c>
      <c r="B229" s="85" t="s">
        <v>510</v>
      </c>
      <c r="C229" s="85" t="s">
        <v>30</v>
      </c>
      <c r="D229" s="86" t="s">
        <v>511</v>
      </c>
      <c r="E229" s="85" t="s">
        <v>32</v>
      </c>
      <c r="F229" s="85" t="s">
        <v>45</v>
      </c>
      <c r="G229" s="88">
        <v>1</v>
      </c>
      <c r="H229" s="88"/>
      <c r="I229" s="88">
        <f t="shared" si="78"/>
        <v>0</v>
      </c>
      <c r="J229" s="88"/>
      <c r="K229" s="88">
        <f t="shared" si="79"/>
        <v>0</v>
      </c>
      <c r="L229" s="88">
        <f t="shared" si="80"/>
        <v>0</v>
      </c>
      <c r="M229" s="103">
        <f t="shared" si="81"/>
        <v>0</v>
      </c>
    </row>
    <row r="230" ht="15" spans="1:13">
      <c r="A230" s="89" t="s">
        <v>102</v>
      </c>
      <c r="B230" s="89"/>
      <c r="C230" s="89"/>
      <c r="D230" s="89"/>
      <c r="E230" s="89"/>
      <c r="F230" s="89"/>
      <c r="G230" s="89"/>
      <c r="H230" s="89"/>
      <c r="I230" s="104">
        <f>ROUND(SUM(I197:I229),2)</f>
        <v>0</v>
      </c>
      <c r="J230" s="105"/>
      <c r="K230" s="104">
        <f>ROUND(SUM(K197:K229),2)</f>
        <v>0</v>
      </c>
      <c r="L230" s="105"/>
      <c r="M230" s="104">
        <f>ROUND(SUM(M197:M229),2)</f>
        <v>0</v>
      </c>
    </row>
    <row r="231" ht="15" customHeight="1" spans="1:13">
      <c r="A231" s="90"/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106"/>
    </row>
    <row r="232" ht="15" spans="1:13">
      <c r="A232" s="83" t="s">
        <v>512</v>
      </c>
      <c r="B232" s="84"/>
      <c r="C232" s="84"/>
      <c r="D232" s="84" t="s">
        <v>513</v>
      </c>
      <c r="E232" s="84"/>
      <c r="F232" s="84"/>
      <c r="G232" s="84"/>
      <c r="H232" s="84"/>
      <c r="I232" s="84"/>
      <c r="J232" s="84"/>
      <c r="K232" s="84"/>
      <c r="L232" s="84"/>
      <c r="M232" s="84"/>
    </row>
    <row r="233" ht="45" spans="1:13">
      <c r="A233" s="85" t="s">
        <v>514</v>
      </c>
      <c r="B233" s="85" t="s">
        <v>515</v>
      </c>
      <c r="C233" s="85" t="s">
        <v>30</v>
      </c>
      <c r="D233" s="86" t="s">
        <v>516</v>
      </c>
      <c r="E233" s="85" t="s">
        <v>32</v>
      </c>
      <c r="F233" s="85" t="s">
        <v>45</v>
      </c>
      <c r="G233" s="88">
        <v>3</v>
      </c>
      <c r="H233" s="88"/>
      <c r="I233" s="88">
        <f t="shared" ref="I233:I256" si="82">ROUND(G233*H233,2)</f>
        <v>0</v>
      </c>
      <c r="J233" s="88"/>
      <c r="K233" s="88">
        <f t="shared" ref="K233:K256" si="83">ROUND(G233*J233,2)</f>
        <v>0</v>
      </c>
      <c r="L233" s="88">
        <f t="shared" ref="L233:L256" si="84">ROUND(H233+J233,2)</f>
        <v>0</v>
      </c>
      <c r="M233" s="103">
        <f t="shared" ref="M233:M256" si="85">ROUND(G233*L233,2)</f>
        <v>0</v>
      </c>
    </row>
    <row r="234" ht="45" spans="1:13">
      <c r="A234" s="85" t="s">
        <v>517</v>
      </c>
      <c r="B234" s="85" t="s">
        <v>518</v>
      </c>
      <c r="C234" s="85" t="s">
        <v>30</v>
      </c>
      <c r="D234" s="86" t="s">
        <v>519</v>
      </c>
      <c r="E234" s="85" t="s">
        <v>32</v>
      </c>
      <c r="F234" s="85" t="s">
        <v>45</v>
      </c>
      <c r="G234" s="88">
        <v>1</v>
      </c>
      <c r="H234" s="88"/>
      <c r="I234" s="88">
        <f t="shared" si="82"/>
        <v>0</v>
      </c>
      <c r="J234" s="88"/>
      <c r="K234" s="88">
        <f t="shared" si="83"/>
        <v>0</v>
      </c>
      <c r="L234" s="88">
        <f t="shared" si="84"/>
        <v>0</v>
      </c>
      <c r="M234" s="103">
        <f t="shared" si="85"/>
        <v>0</v>
      </c>
    </row>
    <row r="235" ht="45" spans="1:13">
      <c r="A235" s="85" t="s">
        <v>520</v>
      </c>
      <c r="B235" s="85" t="s">
        <v>521</v>
      </c>
      <c r="C235" s="85" t="s">
        <v>30</v>
      </c>
      <c r="D235" s="86" t="s">
        <v>522</v>
      </c>
      <c r="E235" s="85" t="s">
        <v>32</v>
      </c>
      <c r="F235" s="85" t="s">
        <v>45</v>
      </c>
      <c r="G235" s="88">
        <v>2</v>
      </c>
      <c r="H235" s="88"/>
      <c r="I235" s="88">
        <f t="shared" si="82"/>
        <v>0</v>
      </c>
      <c r="J235" s="88"/>
      <c r="K235" s="88">
        <f t="shared" si="83"/>
        <v>0</v>
      </c>
      <c r="L235" s="88">
        <f t="shared" si="84"/>
        <v>0</v>
      </c>
      <c r="M235" s="103">
        <f t="shared" si="85"/>
        <v>0</v>
      </c>
    </row>
    <row r="236" ht="45" spans="1:13">
      <c r="A236" s="85" t="s">
        <v>523</v>
      </c>
      <c r="B236" s="85" t="s">
        <v>524</v>
      </c>
      <c r="C236" s="85" t="s">
        <v>30</v>
      </c>
      <c r="D236" s="86" t="s">
        <v>525</v>
      </c>
      <c r="E236" s="85" t="s">
        <v>32</v>
      </c>
      <c r="F236" s="85" t="s">
        <v>45</v>
      </c>
      <c r="G236" s="88">
        <v>4</v>
      </c>
      <c r="H236" s="88"/>
      <c r="I236" s="88">
        <f t="shared" si="82"/>
        <v>0</v>
      </c>
      <c r="J236" s="88"/>
      <c r="K236" s="88">
        <f t="shared" si="83"/>
        <v>0</v>
      </c>
      <c r="L236" s="88">
        <f t="shared" si="84"/>
        <v>0</v>
      </c>
      <c r="M236" s="103">
        <f t="shared" si="85"/>
        <v>0</v>
      </c>
    </row>
    <row r="237" ht="45" spans="1:13">
      <c r="A237" s="85" t="s">
        <v>526</v>
      </c>
      <c r="B237" s="85" t="s">
        <v>527</v>
      </c>
      <c r="C237" s="85" t="s">
        <v>30</v>
      </c>
      <c r="D237" s="86" t="s">
        <v>528</v>
      </c>
      <c r="E237" s="85" t="s">
        <v>32</v>
      </c>
      <c r="F237" s="85" t="s">
        <v>45</v>
      </c>
      <c r="G237" s="88">
        <v>5</v>
      </c>
      <c r="H237" s="88"/>
      <c r="I237" s="88">
        <f t="shared" si="82"/>
        <v>0</v>
      </c>
      <c r="J237" s="88"/>
      <c r="K237" s="88">
        <f t="shared" si="83"/>
        <v>0</v>
      </c>
      <c r="L237" s="88">
        <f t="shared" si="84"/>
        <v>0</v>
      </c>
      <c r="M237" s="103">
        <f t="shared" si="85"/>
        <v>0</v>
      </c>
    </row>
    <row r="238" ht="45" spans="1:16">
      <c r="A238" s="85" t="s">
        <v>529</v>
      </c>
      <c r="B238" s="85" t="s">
        <v>530</v>
      </c>
      <c r="C238" s="85" t="s">
        <v>30</v>
      </c>
      <c r="D238" s="86" t="s">
        <v>531</v>
      </c>
      <c r="E238" s="85" t="s">
        <v>32</v>
      </c>
      <c r="F238" s="85" t="s">
        <v>45</v>
      </c>
      <c r="G238" s="88">
        <v>1</v>
      </c>
      <c r="H238" s="88"/>
      <c r="I238" s="88">
        <f t="shared" si="82"/>
        <v>0</v>
      </c>
      <c r="J238" s="88"/>
      <c r="K238" s="88">
        <f t="shared" si="83"/>
        <v>0</v>
      </c>
      <c r="L238" s="88">
        <f t="shared" si="84"/>
        <v>0</v>
      </c>
      <c r="M238" s="103">
        <f t="shared" si="85"/>
        <v>0</v>
      </c>
      <c r="P238" s="60"/>
    </row>
    <row r="239" ht="45" spans="1:13">
      <c r="A239" s="85" t="s">
        <v>532</v>
      </c>
      <c r="B239" s="85" t="s">
        <v>533</v>
      </c>
      <c r="C239" s="85" t="s">
        <v>30</v>
      </c>
      <c r="D239" s="86" t="s">
        <v>534</v>
      </c>
      <c r="E239" s="85" t="s">
        <v>32</v>
      </c>
      <c r="F239" s="85" t="s">
        <v>45</v>
      </c>
      <c r="G239" s="88">
        <v>4</v>
      </c>
      <c r="H239" s="88"/>
      <c r="I239" s="88">
        <f t="shared" si="82"/>
        <v>0</v>
      </c>
      <c r="J239" s="88"/>
      <c r="K239" s="88">
        <f t="shared" si="83"/>
        <v>0</v>
      </c>
      <c r="L239" s="88">
        <f t="shared" si="84"/>
        <v>0</v>
      </c>
      <c r="M239" s="103">
        <f t="shared" si="85"/>
        <v>0</v>
      </c>
    </row>
    <row r="240" ht="45" spans="1:13">
      <c r="A240" s="85" t="s">
        <v>535</v>
      </c>
      <c r="B240" s="85" t="s">
        <v>536</v>
      </c>
      <c r="C240" s="85" t="s">
        <v>30</v>
      </c>
      <c r="D240" s="86" t="s">
        <v>537</v>
      </c>
      <c r="E240" s="85" t="s">
        <v>32</v>
      </c>
      <c r="F240" s="85" t="s">
        <v>107</v>
      </c>
      <c r="G240" s="88">
        <v>18</v>
      </c>
      <c r="H240" s="88"/>
      <c r="I240" s="88">
        <f t="shared" si="82"/>
        <v>0</v>
      </c>
      <c r="J240" s="88"/>
      <c r="K240" s="88">
        <f t="shared" si="83"/>
        <v>0</v>
      </c>
      <c r="L240" s="88">
        <f t="shared" si="84"/>
        <v>0</v>
      </c>
      <c r="M240" s="103">
        <f t="shared" si="85"/>
        <v>0</v>
      </c>
    </row>
    <row r="241" ht="45" spans="1:13">
      <c r="A241" s="85" t="s">
        <v>538</v>
      </c>
      <c r="B241" s="85" t="s">
        <v>539</v>
      </c>
      <c r="C241" s="85" t="s">
        <v>30</v>
      </c>
      <c r="D241" s="86" t="s">
        <v>540</v>
      </c>
      <c r="E241" s="85" t="s">
        <v>32</v>
      </c>
      <c r="F241" s="85" t="s">
        <v>107</v>
      </c>
      <c r="G241" s="88">
        <v>30</v>
      </c>
      <c r="H241" s="88"/>
      <c r="I241" s="88">
        <f t="shared" si="82"/>
        <v>0</v>
      </c>
      <c r="J241" s="88"/>
      <c r="K241" s="88">
        <f t="shared" si="83"/>
        <v>0</v>
      </c>
      <c r="L241" s="88">
        <f t="shared" si="84"/>
        <v>0</v>
      </c>
      <c r="M241" s="103">
        <f t="shared" si="85"/>
        <v>0</v>
      </c>
    </row>
    <row r="242" ht="45" spans="1:13">
      <c r="A242" s="85" t="s">
        <v>541</v>
      </c>
      <c r="B242" s="85" t="s">
        <v>542</v>
      </c>
      <c r="C242" s="85" t="s">
        <v>30</v>
      </c>
      <c r="D242" s="86" t="s">
        <v>543</v>
      </c>
      <c r="E242" s="85" t="s">
        <v>32</v>
      </c>
      <c r="F242" s="85" t="s">
        <v>107</v>
      </c>
      <c r="G242" s="88">
        <v>132</v>
      </c>
      <c r="H242" s="88"/>
      <c r="I242" s="88">
        <f t="shared" si="82"/>
        <v>0</v>
      </c>
      <c r="J242" s="88"/>
      <c r="K242" s="88">
        <f t="shared" si="83"/>
        <v>0</v>
      </c>
      <c r="L242" s="88">
        <f t="shared" si="84"/>
        <v>0</v>
      </c>
      <c r="M242" s="103">
        <f t="shared" si="85"/>
        <v>0</v>
      </c>
    </row>
    <row r="243" ht="45" spans="1:13">
      <c r="A243" s="85" t="s">
        <v>544</v>
      </c>
      <c r="B243" s="85" t="s">
        <v>545</v>
      </c>
      <c r="C243" s="85" t="s">
        <v>30</v>
      </c>
      <c r="D243" s="86" t="s">
        <v>546</v>
      </c>
      <c r="E243" s="85" t="s">
        <v>32</v>
      </c>
      <c r="F243" s="85" t="s">
        <v>45</v>
      </c>
      <c r="G243" s="88">
        <v>16</v>
      </c>
      <c r="H243" s="88"/>
      <c r="I243" s="88">
        <f t="shared" si="82"/>
        <v>0</v>
      </c>
      <c r="J243" s="88"/>
      <c r="K243" s="88">
        <f t="shared" si="83"/>
        <v>0</v>
      </c>
      <c r="L243" s="88">
        <f t="shared" si="84"/>
        <v>0</v>
      </c>
      <c r="M243" s="103">
        <f t="shared" si="85"/>
        <v>0</v>
      </c>
    </row>
    <row r="244" ht="45" spans="1:13">
      <c r="A244" s="85" t="s">
        <v>547</v>
      </c>
      <c r="B244" s="85" t="s">
        <v>548</v>
      </c>
      <c r="C244" s="85" t="s">
        <v>30</v>
      </c>
      <c r="D244" s="86" t="s">
        <v>549</v>
      </c>
      <c r="E244" s="85" t="s">
        <v>32</v>
      </c>
      <c r="F244" s="85" t="s">
        <v>45</v>
      </c>
      <c r="G244" s="88">
        <v>7</v>
      </c>
      <c r="H244" s="88"/>
      <c r="I244" s="88">
        <f t="shared" si="82"/>
        <v>0</v>
      </c>
      <c r="J244" s="88"/>
      <c r="K244" s="88">
        <f t="shared" si="83"/>
        <v>0</v>
      </c>
      <c r="L244" s="88">
        <f t="shared" si="84"/>
        <v>0</v>
      </c>
      <c r="M244" s="103">
        <f t="shared" si="85"/>
        <v>0</v>
      </c>
    </row>
    <row r="245" ht="45" spans="1:13">
      <c r="A245" s="85" t="s">
        <v>550</v>
      </c>
      <c r="B245" s="85" t="s">
        <v>551</v>
      </c>
      <c r="C245" s="85" t="s">
        <v>30</v>
      </c>
      <c r="D245" s="86" t="s">
        <v>552</v>
      </c>
      <c r="E245" s="85" t="s">
        <v>32</v>
      </c>
      <c r="F245" s="85" t="s">
        <v>45</v>
      </c>
      <c r="G245" s="88">
        <v>10</v>
      </c>
      <c r="H245" s="88"/>
      <c r="I245" s="88">
        <f t="shared" si="82"/>
        <v>0</v>
      </c>
      <c r="J245" s="88"/>
      <c r="K245" s="88">
        <f t="shared" si="83"/>
        <v>0</v>
      </c>
      <c r="L245" s="88">
        <f t="shared" si="84"/>
        <v>0</v>
      </c>
      <c r="M245" s="103">
        <f t="shared" si="85"/>
        <v>0</v>
      </c>
    </row>
    <row r="246" ht="45" spans="1:13">
      <c r="A246" s="85" t="s">
        <v>553</v>
      </c>
      <c r="B246" s="85" t="s">
        <v>554</v>
      </c>
      <c r="C246" s="85" t="s">
        <v>30</v>
      </c>
      <c r="D246" s="86" t="s">
        <v>555</v>
      </c>
      <c r="E246" s="85" t="s">
        <v>32</v>
      </c>
      <c r="F246" s="85" t="s">
        <v>45</v>
      </c>
      <c r="G246" s="88">
        <v>13</v>
      </c>
      <c r="H246" s="88"/>
      <c r="I246" s="88">
        <f t="shared" si="82"/>
        <v>0</v>
      </c>
      <c r="J246" s="88"/>
      <c r="K246" s="88">
        <f t="shared" si="83"/>
        <v>0</v>
      </c>
      <c r="L246" s="88">
        <f t="shared" si="84"/>
        <v>0</v>
      </c>
      <c r="M246" s="103">
        <f t="shared" si="85"/>
        <v>0</v>
      </c>
    </row>
    <row r="247" ht="45" spans="1:13">
      <c r="A247" s="85" t="s">
        <v>556</v>
      </c>
      <c r="B247" s="85" t="s">
        <v>557</v>
      </c>
      <c r="C247" s="85" t="s">
        <v>30</v>
      </c>
      <c r="D247" s="86" t="s">
        <v>558</v>
      </c>
      <c r="E247" s="85" t="s">
        <v>32</v>
      </c>
      <c r="F247" s="85" t="s">
        <v>45</v>
      </c>
      <c r="G247" s="88">
        <v>15</v>
      </c>
      <c r="H247" s="88"/>
      <c r="I247" s="88">
        <f t="shared" si="82"/>
        <v>0</v>
      </c>
      <c r="J247" s="88"/>
      <c r="K247" s="88">
        <f t="shared" si="83"/>
        <v>0</v>
      </c>
      <c r="L247" s="88">
        <f t="shared" si="84"/>
        <v>0</v>
      </c>
      <c r="M247" s="103">
        <f t="shared" si="85"/>
        <v>0</v>
      </c>
    </row>
    <row r="248" ht="45" spans="1:13">
      <c r="A248" s="85" t="s">
        <v>559</v>
      </c>
      <c r="B248" s="85" t="s">
        <v>560</v>
      </c>
      <c r="C248" s="85" t="s">
        <v>30</v>
      </c>
      <c r="D248" s="86" t="s">
        <v>561</v>
      </c>
      <c r="E248" s="85" t="s">
        <v>32</v>
      </c>
      <c r="F248" s="85" t="s">
        <v>45</v>
      </c>
      <c r="G248" s="88">
        <v>8</v>
      </c>
      <c r="H248" s="88"/>
      <c r="I248" s="88">
        <f t="shared" si="82"/>
        <v>0</v>
      </c>
      <c r="J248" s="88"/>
      <c r="K248" s="88">
        <f t="shared" si="83"/>
        <v>0</v>
      </c>
      <c r="L248" s="88">
        <f t="shared" si="84"/>
        <v>0</v>
      </c>
      <c r="M248" s="103">
        <f t="shared" si="85"/>
        <v>0</v>
      </c>
    </row>
    <row r="249" ht="45" spans="1:13">
      <c r="A249" s="85" t="s">
        <v>562</v>
      </c>
      <c r="B249" s="85" t="s">
        <v>563</v>
      </c>
      <c r="C249" s="85" t="s">
        <v>30</v>
      </c>
      <c r="D249" s="86" t="s">
        <v>564</v>
      </c>
      <c r="E249" s="85" t="s">
        <v>32</v>
      </c>
      <c r="F249" s="85" t="s">
        <v>45</v>
      </c>
      <c r="G249" s="88">
        <v>30</v>
      </c>
      <c r="H249" s="88"/>
      <c r="I249" s="88">
        <f t="shared" si="82"/>
        <v>0</v>
      </c>
      <c r="J249" s="88"/>
      <c r="K249" s="88">
        <f t="shared" si="83"/>
        <v>0</v>
      </c>
      <c r="L249" s="88">
        <f t="shared" si="84"/>
        <v>0</v>
      </c>
      <c r="M249" s="103">
        <f t="shared" si="85"/>
        <v>0</v>
      </c>
    </row>
    <row r="250" ht="45" spans="1:13">
      <c r="A250" s="85" t="s">
        <v>565</v>
      </c>
      <c r="B250" s="85" t="s">
        <v>566</v>
      </c>
      <c r="C250" s="85" t="s">
        <v>30</v>
      </c>
      <c r="D250" s="86" t="s">
        <v>567</v>
      </c>
      <c r="E250" s="85" t="s">
        <v>32</v>
      </c>
      <c r="F250" s="85" t="s">
        <v>45</v>
      </c>
      <c r="G250" s="88">
        <v>1</v>
      </c>
      <c r="H250" s="88"/>
      <c r="I250" s="88">
        <f t="shared" si="82"/>
        <v>0</v>
      </c>
      <c r="J250" s="88"/>
      <c r="K250" s="88">
        <f t="shared" si="83"/>
        <v>0</v>
      </c>
      <c r="L250" s="88">
        <f t="shared" si="84"/>
        <v>0</v>
      </c>
      <c r="M250" s="103">
        <f t="shared" si="85"/>
        <v>0</v>
      </c>
    </row>
    <row r="251" ht="45" spans="1:13">
      <c r="A251" s="85" t="s">
        <v>568</v>
      </c>
      <c r="B251" s="85" t="s">
        <v>569</v>
      </c>
      <c r="C251" s="85" t="s">
        <v>30</v>
      </c>
      <c r="D251" s="86" t="s">
        <v>570</v>
      </c>
      <c r="E251" s="85" t="s">
        <v>32</v>
      </c>
      <c r="F251" s="85" t="s">
        <v>45</v>
      </c>
      <c r="G251" s="88">
        <v>33</v>
      </c>
      <c r="H251" s="88"/>
      <c r="I251" s="88">
        <f t="shared" si="82"/>
        <v>0</v>
      </c>
      <c r="J251" s="88"/>
      <c r="K251" s="88">
        <f t="shared" si="83"/>
        <v>0</v>
      </c>
      <c r="L251" s="88">
        <f t="shared" si="84"/>
        <v>0</v>
      </c>
      <c r="M251" s="103">
        <f t="shared" si="85"/>
        <v>0</v>
      </c>
    </row>
    <row r="252" ht="45" spans="1:13">
      <c r="A252" s="85" t="s">
        <v>571</v>
      </c>
      <c r="B252" s="85" t="s">
        <v>572</v>
      </c>
      <c r="C252" s="85" t="s">
        <v>30</v>
      </c>
      <c r="D252" s="86" t="s">
        <v>573</v>
      </c>
      <c r="E252" s="85" t="s">
        <v>32</v>
      </c>
      <c r="F252" s="85" t="s">
        <v>45</v>
      </c>
      <c r="G252" s="88">
        <v>1</v>
      </c>
      <c r="H252" s="88"/>
      <c r="I252" s="88">
        <f t="shared" si="82"/>
        <v>0</v>
      </c>
      <c r="J252" s="88"/>
      <c r="K252" s="88">
        <f t="shared" si="83"/>
        <v>0</v>
      </c>
      <c r="L252" s="88">
        <f t="shared" si="84"/>
        <v>0</v>
      </c>
      <c r="M252" s="103">
        <f t="shared" si="85"/>
        <v>0</v>
      </c>
    </row>
    <row r="253" ht="45" spans="1:13">
      <c r="A253" s="85" t="s">
        <v>574</v>
      </c>
      <c r="B253" s="85" t="s">
        <v>575</v>
      </c>
      <c r="C253" s="85" t="s">
        <v>30</v>
      </c>
      <c r="D253" s="86" t="s">
        <v>576</v>
      </c>
      <c r="E253" s="85" t="s">
        <v>32</v>
      </c>
      <c r="F253" s="85" t="s">
        <v>45</v>
      </c>
      <c r="G253" s="88">
        <v>4</v>
      </c>
      <c r="H253" s="88"/>
      <c r="I253" s="88">
        <f t="shared" si="82"/>
        <v>0</v>
      </c>
      <c r="J253" s="88"/>
      <c r="K253" s="88">
        <f t="shared" si="83"/>
        <v>0</v>
      </c>
      <c r="L253" s="88">
        <f t="shared" si="84"/>
        <v>0</v>
      </c>
      <c r="M253" s="103">
        <f t="shared" si="85"/>
        <v>0</v>
      </c>
    </row>
    <row r="254" ht="45" spans="1:13">
      <c r="A254" s="85" t="s">
        <v>577</v>
      </c>
      <c r="B254" s="85" t="s">
        <v>578</v>
      </c>
      <c r="C254" s="85" t="s">
        <v>30</v>
      </c>
      <c r="D254" s="86" t="s">
        <v>579</v>
      </c>
      <c r="E254" s="85" t="s">
        <v>32</v>
      </c>
      <c r="F254" s="85" t="s">
        <v>45</v>
      </c>
      <c r="G254" s="88">
        <v>2</v>
      </c>
      <c r="H254" s="88"/>
      <c r="I254" s="88">
        <f t="shared" si="82"/>
        <v>0</v>
      </c>
      <c r="J254" s="88"/>
      <c r="K254" s="88">
        <f t="shared" si="83"/>
        <v>0</v>
      </c>
      <c r="L254" s="88">
        <f t="shared" si="84"/>
        <v>0</v>
      </c>
      <c r="M254" s="103">
        <f t="shared" si="85"/>
        <v>0</v>
      </c>
    </row>
    <row r="255" ht="45" spans="1:13">
      <c r="A255" s="85" t="s">
        <v>580</v>
      </c>
      <c r="B255" s="85" t="s">
        <v>581</v>
      </c>
      <c r="C255" s="85" t="s">
        <v>30</v>
      </c>
      <c r="D255" s="86" t="s">
        <v>582</v>
      </c>
      <c r="E255" s="85" t="s">
        <v>32</v>
      </c>
      <c r="F255" s="85" t="s">
        <v>45</v>
      </c>
      <c r="G255" s="88">
        <v>4</v>
      </c>
      <c r="H255" s="88"/>
      <c r="I255" s="88">
        <f t="shared" si="82"/>
        <v>0</v>
      </c>
      <c r="J255" s="88"/>
      <c r="K255" s="88">
        <f t="shared" si="83"/>
        <v>0</v>
      </c>
      <c r="L255" s="88">
        <f t="shared" si="84"/>
        <v>0</v>
      </c>
      <c r="M255" s="103">
        <f t="shared" si="85"/>
        <v>0</v>
      </c>
    </row>
    <row r="256" ht="45" spans="1:13">
      <c r="A256" s="85" t="s">
        <v>583</v>
      </c>
      <c r="B256" s="85" t="s">
        <v>584</v>
      </c>
      <c r="C256" s="85" t="s">
        <v>30</v>
      </c>
      <c r="D256" s="86" t="s">
        <v>585</v>
      </c>
      <c r="E256" s="85" t="s">
        <v>32</v>
      </c>
      <c r="F256" s="85" t="s">
        <v>45</v>
      </c>
      <c r="G256" s="88">
        <v>6</v>
      </c>
      <c r="H256" s="88"/>
      <c r="I256" s="88">
        <f t="shared" si="82"/>
        <v>0</v>
      </c>
      <c r="J256" s="88"/>
      <c r="K256" s="88">
        <f t="shared" si="83"/>
        <v>0</v>
      </c>
      <c r="L256" s="88">
        <f t="shared" si="84"/>
        <v>0</v>
      </c>
      <c r="M256" s="103">
        <f t="shared" si="85"/>
        <v>0</v>
      </c>
    </row>
    <row r="257" ht="15" spans="1:13">
      <c r="A257" s="89" t="s">
        <v>102</v>
      </c>
      <c r="B257" s="89"/>
      <c r="C257" s="89"/>
      <c r="D257" s="89"/>
      <c r="E257" s="89"/>
      <c r="F257" s="89"/>
      <c r="G257" s="89"/>
      <c r="H257" s="89"/>
      <c r="I257" s="104">
        <f>ROUND(SUM(I233:I256),2)</f>
        <v>0</v>
      </c>
      <c r="J257" s="105"/>
      <c r="K257" s="104">
        <f>ROUND(SUM(K233:K256),2)</f>
        <v>0</v>
      </c>
      <c r="L257" s="105"/>
      <c r="M257" s="104">
        <f>ROUND(SUM(M233:M256),2)</f>
        <v>0</v>
      </c>
    </row>
    <row r="258" ht="15" customHeight="1" spans="1:13">
      <c r="A258" s="90"/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106"/>
    </row>
    <row r="259" ht="15" spans="1:13">
      <c r="A259" s="83" t="s">
        <v>586</v>
      </c>
      <c r="B259" s="84"/>
      <c r="C259" s="84"/>
      <c r="D259" s="84" t="s">
        <v>587</v>
      </c>
      <c r="E259" s="84"/>
      <c r="F259" s="84"/>
      <c r="G259" s="84"/>
      <c r="H259" s="84"/>
      <c r="I259" s="84"/>
      <c r="J259" s="84"/>
      <c r="K259" s="84"/>
      <c r="L259" s="84"/>
      <c r="M259" s="84"/>
    </row>
    <row r="260" ht="45" spans="1:13">
      <c r="A260" s="85" t="s">
        <v>588</v>
      </c>
      <c r="B260" s="85" t="s">
        <v>589</v>
      </c>
      <c r="C260" s="85" t="s">
        <v>30</v>
      </c>
      <c r="D260" s="115" t="s">
        <v>590</v>
      </c>
      <c r="E260" s="85" t="s">
        <v>32</v>
      </c>
      <c r="F260" s="85" t="s">
        <v>45</v>
      </c>
      <c r="G260" s="88">
        <v>10</v>
      </c>
      <c r="H260" s="88"/>
      <c r="I260" s="88">
        <f t="shared" ref="I260:I264" si="86">ROUND(G260*H260,2)</f>
        <v>0</v>
      </c>
      <c r="J260" s="88"/>
      <c r="K260" s="88">
        <f t="shared" ref="K260:K264" si="87">ROUND(G260*J260,2)</f>
        <v>0</v>
      </c>
      <c r="L260" s="88">
        <f t="shared" ref="L260:L264" si="88">ROUND(H260+J260,2)</f>
        <v>0</v>
      </c>
      <c r="M260" s="103">
        <f t="shared" ref="M260:M264" si="89">ROUND(G260*L260,2)</f>
        <v>0</v>
      </c>
    </row>
    <row r="261" ht="30" spans="1:13">
      <c r="A261" s="85" t="s">
        <v>591</v>
      </c>
      <c r="B261" s="85" t="s">
        <v>592</v>
      </c>
      <c r="C261" s="85" t="s">
        <v>30</v>
      </c>
      <c r="D261" s="115" t="s">
        <v>593</v>
      </c>
      <c r="E261" s="85" t="s">
        <v>32</v>
      </c>
      <c r="F261" s="85" t="s">
        <v>107</v>
      </c>
      <c r="G261" s="88">
        <v>64</v>
      </c>
      <c r="H261" s="88"/>
      <c r="I261" s="88">
        <f t="shared" si="86"/>
        <v>0</v>
      </c>
      <c r="J261" s="88"/>
      <c r="K261" s="88">
        <f t="shared" si="87"/>
        <v>0</v>
      </c>
      <c r="L261" s="88">
        <f t="shared" si="88"/>
        <v>0</v>
      </c>
      <c r="M261" s="103">
        <f t="shared" si="89"/>
        <v>0</v>
      </c>
    </row>
    <row r="262" ht="30" spans="1:13">
      <c r="A262" s="85" t="s">
        <v>594</v>
      </c>
      <c r="B262" s="85" t="s">
        <v>595</v>
      </c>
      <c r="C262" s="85" t="s">
        <v>30</v>
      </c>
      <c r="D262" s="115" t="s">
        <v>596</v>
      </c>
      <c r="E262" s="85" t="s">
        <v>32</v>
      </c>
      <c r="F262" s="85" t="s">
        <v>107</v>
      </c>
      <c r="G262" s="88">
        <v>21</v>
      </c>
      <c r="H262" s="88"/>
      <c r="I262" s="88">
        <f t="shared" si="86"/>
        <v>0</v>
      </c>
      <c r="J262" s="88"/>
      <c r="K262" s="88">
        <f t="shared" si="87"/>
        <v>0</v>
      </c>
      <c r="L262" s="88">
        <f t="shared" si="88"/>
        <v>0</v>
      </c>
      <c r="M262" s="103">
        <f t="shared" si="89"/>
        <v>0</v>
      </c>
    </row>
    <row r="263" ht="45" spans="1:13">
      <c r="A263" s="85" t="s">
        <v>597</v>
      </c>
      <c r="B263" s="85" t="s">
        <v>598</v>
      </c>
      <c r="C263" s="85" t="s">
        <v>30</v>
      </c>
      <c r="D263" s="115" t="s">
        <v>599</v>
      </c>
      <c r="E263" s="85" t="s">
        <v>32</v>
      </c>
      <c r="F263" s="85" t="s">
        <v>45</v>
      </c>
      <c r="G263" s="88">
        <v>12</v>
      </c>
      <c r="H263" s="88"/>
      <c r="I263" s="88">
        <f t="shared" si="86"/>
        <v>0</v>
      </c>
      <c r="J263" s="88"/>
      <c r="K263" s="88">
        <f t="shared" si="87"/>
        <v>0</v>
      </c>
      <c r="L263" s="88">
        <f t="shared" si="88"/>
        <v>0</v>
      </c>
      <c r="M263" s="103">
        <f t="shared" si="89"/>
        <v>0</v>
      </c>
    </row>
    <row r="264" ht="45" spans="1:13">
      <c r="A264" s="85" t="s">
        <v>600</v>
      </c>
      <c r="B264" s="85" t="s">
        <v>601</v>
      </c>
      <c r="C264" s="85" t="s">
        <v>30</v>
      </c>
      <c r="D264" s="115" t="s">
        <v>602</v>
      </c>
      <c r="E264" s="85" t="s">
        <v>32</v>
      </c>
      <c r="F264" s="85" t="s">
        <v>45</v>
      </c>
      <c r="G264" s="88">
        <v>7</v>
      </c>
      <c r="H264" s="88"/>
      <c r="I264" s="88">
        <f t="shared" si="86"/>
        <v>0</v>
      </c>
      <c r="J264" s="88"/>
      <c r="K264" s="88">
        <f t="shared" si="87"/>
        <v>0</v>
      </c>
      <c r="L264" s="88">
        <f t="shared" si="88"/>
        <v>0</v>
      </c>
      <c r="M264" s="103">
        <f t="shared" si="89"/>
        <v>0</v>
      </c>
    </row>
    <row r="265" ht="15" spans="1:13">
      <c r="A265" s="89" t="s">
        <v>102</v>
      </c>
      <c r="B265" s="89"/>
      <c r="C265" s="89"/>
      <c r="D265" s="89"/>
      <c r="E265" s="89"/>
      <c r="F265" s="89"/>
      <c r="G265" s="89"/>
      <c r="H265" s="89"/>
      <c r="I265" s="104">
        <f>ROUND(SUM(I260:I264),2)</f>
        <v>0</v>
      </c>
      <c r="J265" s="105"/>
      <c r="K265" s="104">
        <f>ROUND(SUM(K260:K264),2)</f>
        <v>0</v>
      </c>
      <c r="L265" s="105"/>
      <c r="M265" s="104">
        <f>ROUND(SUM(M260:M264),2)</f>
        <v>0</v>
      </c>
    </row>
    <row r="266" ht="15" customHeight="1" spans="1:13">
      <c r="A266" s="90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106"/>
    </row>
    <row r="267" ht="15" spans="1:13">
      <c r="A267" s="83" t="s">
        <v>603</v>
      </c>
      <c r="B267" s="84"/>
      <c r="C267" s="84"/>
      <c r="D267" s="84" t="s">
        <v>604</v>
      </c>
      <c r="E267" s="84"/>
      <c r="F267" s="84"/>
      <c r="G267" s="84"/>
      <c r="H267" s="84"/>
      <c r="I267" s="84"/>
      <c r="J267" s="84"/>
      <c r="K267" s="84"/>
      <c r="L267" s="84"/>
      <c r="M267" s="84"/>
    </row>
    <row r="268" ht="30" spans="1:13">
      <c r="A268" s="85" t="s">
        <v>605</v>
      </c>
      <c r="B268" s="85" t="s">
        <v>606</v>
      </c>
      <c r="C268" s="85" t="s">
        <v>30</v>
      </c>
      <c r="D268" s="86" t="s">
        <v>607</v>
      </c>
      <c r="E268" s="85" t="s">
        <v>32</v>
      </c>
      <c r="F268" s="85" t="s">
        <v>45</v>
      </c>
      <c r="G268" s="88">
        <v>7</v>
      </c>
      <c r="H268" s="88"/>
      <c r="I268" s="88">
        <f t="shared" ref="I268:I284" si="90">ROUND(G268*H268,2)</f>
        <v>0</v>
      </c>
      <c r="J268" s="88"/>
      <c r="K268" s="88">
        <f t="shared" ref="K268:K284" si="91">ROUND(G268*J268,2)</f>
        <v>0</v>
      </c>
      <c r="L268" s="88">
        <f t="shared" ref="L268:L284" si="92">ROUND(H268+J268,2)</f>
        <v>0</v>
      </c>
      <c r="M268" s="103">
        <f t="shared" ref="M268:M284" si="93">ROUND(G268*L268,2)</f>
        <v>0</v>
      </c>
    </row>
    <row r="269" ht="30" spans="1:13">
      <c r="A269" s="85" t="s">
        <v>608</v>
      </c>
      <c r="B269" s="85" t="s">
        <v>609</v>
      </c>
      <c r="C269" s="85" t="s">
        <v>30</v>
      </c>
      <c r="D269" s="86" t="s">
        <v>610</v>
      </c>
      <c r="E269" s="85" t="s">
        <v>32</v>
      </c>
      <c r="F269" s="85" t="s">
        <v>45</v>
      </c>
      <c r="G269" s="88">
        <v>6</v>
      </c>
      <c r="H269" s="88"/>
      <c r="I269" s="88">
        <f t="shared" si="90"/>
        <v>0</v>
      </c>
      <c r="J269" s="88"/>
      <c r="K269" s="88">
        <f t="shared" si="91"/>
        <v>0</v>
      </c>
      <c r="L269" s="88">
        <f t="shared" si="92"/>
        <v>0</v>
      </c>
      <c r="M269" s="103">
        <f t="shared" si="93"/>
        <v>0</v>
      </c>
    </row>
    <row r="270" ht="45" spans="1:13">
      <c r="A270" s="85" t="s">
        <v>611</v>
      </c>
      <c r="B270" s="85" t="s">
        <v>612</v>
      </c>
      <c r="C270" s="85" t="s">
        <v>138</v>
      </c>
      <c r="D270" s="86" t="s">
        <v>613</v>
      </c>
      <c r="E270" s="85" t="s">
        <v>32</v>
      </c>
      <c r="F270" s="85" t="s">
        <v>45</v>
      </c>
      <c r="G270" s="88">
        <v>1</v>
      </c>
      <c r="H270" s="88"/>
      <c r="I270" s="88">
        <f t="shared" si="90"/>
        <v>0</v>
      </c>
      <c r="J270" s="88"/>
      <c r="K270" s="88">
        <f t="shared" si="91"/>
        <v>0</v>
      </c>
      <c r="L270" s="88">
        <f t="shared" si="92"/>
        <v>0</v>
      </c>
      <c r="M270" s="103">
        <f t="shared" si="93"/>
        <v>0</v>
      </c>
    </row>
    <row r="271" ht="30" spans="1:13">
      <c r="A271" s="85" t="s">
        <v>614</v>
      </c>
      <c r="B271" s="85" t="s">
        <v>615</v>
      </c>
      <c r="C271" s="85" t="s">
        <v>138</v>
      </c>
      <c r="D271" s="86" t="s">
        <v>616</v>
      </c>
      <c r="E271" s="85" t="s">
        <v>32</v>
      </c>
      <c r="F271" s="85" t="s">
        <v>45</v>
      </c>
      <c r="G271" s="88">
        <v>1</v>
      </c>
      <c r="H271" s="88"/>
      <c r="I271" s="88">
        <f t="shared" si="90"/>
        <v>0</v>
      </c>
      <c r="J271" s="88"/>
      <c r="K271" s="88">
        <f t="shared" si="91"/>
        <v>0</v>
      </c>
      <c r="L271" s="88">
        <f t="shared" si="92"/>
        <v>0</v>
      </c>
      <c r="M271" s="103">
        <f t="shared" si="93"/>
        <v>0</v>
      </c>
    </row>
    <row r="272" ht="30" spans="1:13">
      <c r="A272" s="85" t="s">
        <v>617</v>
      </c>
      <c r="B272" s="85" t="s">
        <v>618</v>
      </c>
      <c r="C272" s="85" t="s">
        <v>30</v>
      </c>
      <c r="D272" s="86" t="s">
        <v>619</v>
      </c>
      <c r="E272" s="85" t="s">
        <v>32</v>
      </c>
      <c r="F272" s="85" t="s">
        <v>45</v>
      </c>
      <c r="G272" s="88">
        <v>5</v>
      </c>
      <c r="H272" s="88"/>
      <c r="I272" s="88">
        <f t="shared" si="90"/>
        <v>0</v>
      </c>
      <c r="J272" s="88"/>
      <c r="K272" s="88">
        <f t="shared" si="91"/>
        <v>0</v>
      </c>
      <c r="L272" s="88">
        <f t="shared" si="92"/>
        <v>0</v>
      </c>
      <c r="M272" s="103">
        <f t="shared" si="93"/>
        <v>0</v>
      </c>
    </row>
    <row r="273" ht="30" spans="1:13">
      <c r="A273" s="85" t="s">
        <v>620</v>
      </c>
      <c r="B273" s="85" t="s">
        <v>621</v>
      </c>
      <c r="C273" s="85" t="s">
        <v>30</v>
      </c>
      <c r="D273" s="86" t="s">
        <v>622</v>
      </c>
      <c r="E273" s="85" t="s">
        <v>32</v>
      </c>
      <c r="F273" s="85" t="s">
        <v>45</v>
      </c>
      <c r="G273" s="88">
        <v>1</v>
      </c>
      <c r="H273" s="88"/>
      <c r="I273" s="88">
        <f t="shared" si="90"/>
        <v>0</v>
      </c>
      <c r="J273" s="88"/>
      <c r="K273" s="88">
        <f t="shared" si="91"/>
        <v>0</v>
      </c>
      <c r="L273" s="88">
        <f t="shared" si="92"/>
        <v>0</v>
      </c>
      <c r="M273" s="103">
        <f t="shared" si="93"/>
        <v>0</v>
      </c>
    </row>
    <row r="274" ht="45" spans="1:13">
      <c r="A274" s="85" t="s">
        <v>623</v>
      </c>
      <c r="B274" s="85" t="s">
        <v>624</v>
      </c>
      <c r="C274" s="85" t="s">
        <v>30</v>
      </c>
      <c r="D274" s="86" t="s">
        <v>625</v>
      </c>
      <c r="E274" s="85" t="s">
        <v>32</v>
      </c>
      <c r="F274" s="85" t="s">
        <v>52</v>
      </c>
      <c r="G274" s="88">
        <v>9</v>
      </c>
      <c r="H274" s="88"/>
      <c r="I274" s="88">
        <f t="shared" si="90"/>
        <v>0</v>
      </c>
      <c r="J274" s="88"/>
      <c r="K274" s="88">
        <f t="shared" si="91"/>
        <v>0</v>
      </c>
      <c r="L274" s="88">
        <f t="shared" si="92"/>
        <v>0</v>
      </c>
      <c r="M274" s="103">
        <f t="shared" si="93"/>
        <v>0</v>
      </c>
    </row>
    <row r="275" ht="30" spans="1:13">
      <c r="A275" s="85" t="s">
        <v>626</v>
      </c>
      <c r="B275" s="85" t="s">
        <v>627</v>
      </c>
      <c r="C275" s="85" t="s">
        <v>30</v>
      </c>
      <c r="D275" s="86" t="s">
        <v>628</v>
      </c>
      <c r="E275" s="85" t="s">
        <v>32</v>
      </c>
      <c r="F275" s="85" t="s">
        <v>45</v>
      </c>
      <c r="G275" s="88">
        <v>8</v>
      </c>
      <c r="H275" s="88"/>
      <c r="I275" s="88">
        <f t="shared" si="90"/>
        <v>0</v>
      </c>
      <c r="J275" s="88"/>
      <c r="K275" s="88">
        <f t="shared" si="91"/>
        <v>0</v>
      </c>
      <c r="L275" s="88">
        <f t="shared" si="92"/>
        <v>0</v>
      </c>
      <c r="M275" s="103">
        <f t="shared" si="93"/>
        <v>0</v>
      </c>
    </row>
    <row r="276" ht="45" spans="1:13">
      <c r="A276" s="85" t="s">
        <v>629</v>
      </c>
      <c r="B276" s="85" t="s">
        <v>630</v>
      </c>
      <c r="C276" s="85" t="s">
        <v>138</v>
      </c>
      <c r="D276" s="86" t="s">
        <v>631</v>
      </c>
      <c r="E276" s="85" t="s">
        <v>32</v>
      </c>
      <c r="F276" s="85" t="s">
        <v>45</v>
      </c>
      <c r="G276" s="88">
        <v>1</v>
      </c>
      <c r="H276" s="88"/>
      <c r="I276" s="88">
        <f t="shared" si="90"/>
        <v>0</v>
      </c>
      <c r="J276" s="88"/>
      <c r="K276" s="88">
        <f t="shared" si="91"/>
        <v>0</v>
      </c>
      <c r="L276" s="88">
        <f t="shared" si="92"/>
        <v>0</v>
      </c>
      <c r="M276" s="103">
        <f t="shared" si="93"/>
        <v>0</v>
      </c>
    </row>
    <row r="277" ht="60" spans="1:13">
      <c r="A277" s="85" t="s">
        <v>632</v>
      </c>
      <c r="B277" s="85" t="s">
        <v>633</v>
      </c>
      <c r="C277" s="85" t="s">
        <v>30</v>
      </c>
      <c r="D277" s="86" t="s">
        <v>634</v>
      </c>
      <c r="E277" s="85" t="s">
        <v>32</v>
      </c>
      <c r="F277" s="85" t="s">
        <v>45</v>
      </c>
      <c r="G277" s="88">
        <v>1</v>
      </c>
      <c r="H277" s="88"/>
      <c r="I277" s="88">
        <f t="shared" si="90"/>
        <v>0</v>
      </c>
      <c r="J277" s="88"/>
      <c r="K277" s="88">
        <f t="shared" si="91"/>
        <v>0</v>
      </c>
      <c r="L277" s="88">
        <f t="shared" si="92"/>
        <v>0</v>
      </c>
      <c r="M277" s="103">
        <f t="shared" si="93"/>
        <v>0</v>
      </c>
    </row>
    <row r="278" ht="60" spans="1:13">
      <c r="A278" s="85" t="s">
        <v>635</v>
      </c>
      <c r="B278" s="85" t="s">
        <v>636</v>
      </c>
      <c r="C278" s="85" t="s">
        <v>138</v>
      </c>
      <c r="D278" s="86" t="s">
        <v>637</v>
      </c>
      <c r="E278" s="85" t="s">
        <v>32</v>
      </c>
      <c r="F278" s="85" t="s">
        <v>45</v>
      </c>
      <c r="G278" s="88">
        <v>6</v>
      </c>
      <c r="H278" s="88"/>
      <c r="I278" s="88">
        <f t="shared" si="90"/>
        <v>0</v>
      </c>
      <c r="J278" s="88"/>
      <c r="K278" s="88">
        <f t="shared" si="91"/>
        <v>0</v>
      </c>
      <c r="L278" s="88">
        <f t="shared" si="92"/>
        <v>0</v>
      </c>
      <c r="M278" s="103">
        <f t="shared" si="93"/>
        <v>0</v>
      </c>
    </row>
    <row r="279" ht="45" spans="1:13">
      <c r="A279" s="85" t="s">
        <v>638</v>
      </c>
      <c r="B279" s="85" t="s">
        <v>639</v>
      </c>
      <c r="C279" s="85" t="s">
        <v>30</v>
      </c>
      <c r="D279" s="86" t="s">
        <v>640</v>
      </c>
      <c r="E279" s="85" t="s">
        <v>32</v>
      </c>
      <c r="F279" s="85" t="s">
        <v>45</v>
      </c>
      <c r="G279" s="88">
        <v>1</v>
      </c>
      <c r="H279" s="88"/>
      <c r="I279" s="88">
        <f t="shared" si="90"/>
        <v>0</v>
      </c>
      <c r="J279" s="88"/>
      <c r="K279" s="88">
        <f t="shared" si="91"/>
        <v>0</v>
      </c>
      <c r="L279" s="88">
        <f t="shared" si="92"/>
        <v>0</v>
      </c>
      <c r="M279" s="103">
        <f t="shared" si="93"/>
        <v>0</v>
      </c>
    </row>
    <row r="280" ht="30" spans="1:13">
      <c r="A280" s="85" t="s">
        <v>641</v>
      </c>
      <c r="B280" s="85" t="s">
        <v>642</v>
      </c>
      <c r="C280" s="85" t="s">
        <v>30</v>
      </c>
      <c r="D280" s="86" t="s">
        <v>643</v>
      </c>
      <c r="E280" s="85" t="s">
        <v>32</v>
      </c>
      <c r="F280" s="85" t="s">
        <v>45</v>
      </c>
      <c r="G280" s="88">
        <v>7</v>
      </c>
      <c r="H280" s="88"/>
      <c r="I280" s="88">
        <f t="shared" si="90"/>
        <v>0</v>
      </c>
      <c r="J280" s="88"/>
      <c r="K280" s="88">
        <f t="shared" si="91"/>
        <v>0</v>
      </c>
      <c r="L280" s="88">
        <f t="shared" si="92"/>
        <v>0</v>
      </c>
      <c r="M280" s="103">
        <f t="shared" si="93"/>
        <v>0</v>
      </c>
    </row>
    <row r="281" ht="30" spans="1:13">
      <c r="A281" s="85" t="s">
        <v>644</v>
      </c>
      <c r="B281" s="85" t="s">
        <v>645</v>
      </c>
      <c r="C281" s="85" t="s">
        <v>361</v>
      </c>
      <c r="D281" s="86" t="s">
        <v>646</v>
      </c>
      <c r="E281" s="85" t="s">
        <v>32</v>
      </c>
      <c r="F281" s="85" t="s">
        <v>409</v>
      </c>
      <c r="G281" s="88">
        <v>1</v>
      </c>
      <c r="H281" s="88"/>
      <c r="I281" s="88">
        <f t="shared" si="90"/>
        <v>0</v>
      </c>
      <c r="J281" s="88"/>
      <c r="K281" s="88">
        <f t="shared" si="91"/>
        <v>0</v>
      </c>
      <c r="L281" s="88">
        <f t="shared" si="92"/>
        <v>0</v>
      </c>
      <c r="M281" s="103">
        <f t="shared" si="93"/>
        <v>0</v>
      </c>
    </row>
    <row r="282" ht="30" spans="1:13">
      <c r="A282" s="85" t="s">
        <v>647</v>
      </c>
      <c r="B282" s="85" t="s">
        <v>648</v>
      </c>
      <c r="C282" s="85" t="s">
        <v>361</v>
      </c>
      <c r="D282" s="86" t="s">
        <v>649</v>
      </c>
      <c r="E282" s="85" t="s">
        <v>32</v>
      </c>
      <c r="F282" s="85" t="s">
        <v>409</v>
      </c>
      <c r="G282" s="88">
        <v>1</v>
      </c>
      <c r="H282" s="88"/>
      <c r="I282" s="88">
        <f t="shared" si="90"/>
        <v>0</v>
      </c>
      <c r="J282" s="88"/>
      <c r="K282" s="88">
        <f t="shared" si="91"/>
        <v>0</v>
      </c>
      <c r="L282" s="88">
        <f t="shared" si="92"/>
        <v>0</v>
      </c>
      <c r="M282" s="103">
        <f t="shared" si="93"/>
        <v>0</v>
      </c>
    </row>
    <row r="283" ht="30" spans="1:13">
      <c r="A283" s="85" t="s">
        <v>650</v>
      </c>
      <c r="B283" s="85" t="s">
        <v>651</v>
      </c>
      <c r="C283" s="85" t="s">
        <v>361</v>
      </c>
      <c r="D283" s="86" t="s">
        <v>652</v>
      </c>
      <c r="E283" s="85" t="s">
        <v>32</v>
      </c>
      <c r="F283" s="85" t="s">
        <v>409</v>
      </c>
      <c r="G283" s="88">
        <v>2</v>
      </c>
      <c r="H283" s="88"/>
      <c r="I283" s="88">
        <f t="shared" si="90"/>
        <v>0</v>
      </c>
      <c r="J283" s="88"/>
      <c r="K283" s="88">
        <f t="shared" si="91"/>
        <v>0</v>
      </c>
      <c r="L283" s="88">
        <f t="shared" si="92"/>
        <v>0</v>
      </c>
      <c r="M283" s="103">
        <f t="shared" si="93"/>
        <v>0</v>
      </c>
    </row>
    <row r="284" ht="30" spans="1:13">
      <c r="A284" s="85" t="s">
        <v>653</v>
      </c>
      <c r="B284" s="85" t="s">
        <v>654</v>
      </c>
      <c r="C284" s="85" t="s">
        <v>361</v>
      </c>
      <c r="D284" s="86" t="s">
        <v>655</v>
      </c>
      <c r="E284" s="85" t="s">
        <v>32</v>
      </c>
      <c r="F284" s="85" t="s">
        <v>45</v>
      </c>
      <c r="G284" s="88">
        <v>1</v>
      </c>
      <c r="H284" s="88"/>
      <c r="I284" s="88">
        <f t="shared" si="90"/>
        <v>0</v>
      </c>
      <c r="J284" s="88"/>
      <c r="K284" s="88">
        <f t="shared" si="91"/>
        <v>0</v>
      </c>
      <c r="L284" s="88">
        <f t="shared" si="92"/>
        <v>0</v>
      </c>
      <c r="M284" s="103">
        <f t="shared" si="93"/>
        <v>0</v>
      </c>
    </row>
    <row r="285" ht="15" spans="1:13">
      <c r="A285" s="89" t="s">
        <v>102</v>
      </c>
      <c r="B285" s="89"/>
      <c r="C285" s="89"/>
      <c r="D285" s="89"/>
      <c r="E285" s="89"/>
      <c r="F285" s="89"/>
      <c r="G285" s="89"/>
      <c r="H285" s="89"/>
      <c r="I285" s="104">
        <f>ROUND(SUM(I268:I284),2)</f>
        <v>0</v>
      </c>
      <c r="J285" s="105"/>
      <c r="K285" s="104">
        <f>ROUND(SUM(K268:K284),2)</f>
        <v>0</v>
      </c>
      <c r="L285" s="105"/>
      <c r="M285" s="104">
        <f>ROUND(SUM(M268:M284),2)</f>
        <v>0</v>
      </c>
    </row>
    <row r="286" ht="15" customHeight="1" spans="1:13">
      <c r="A286" s="90"/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106"/>
    </row>
    <row r="287" ht="15" spans="1:13">
      <c r="A287" s="83" t="s">
        <v>656</v>
      </c>
      <c r="B287" s="84"/>
      <c r="C287" s="84"/>
      <c r="D287" s="84" t="s">
        <v>657</v>
      </c>
      <c r="E287" s="84"/>
      <c r="F287" s="84"/>
      <c r="G287" s="84"/>
      <c r="H287" s="84"/>
      <c r="I287" s="84"/>
      <c r="J287" s="84"/>
      <c r="K287" s="84"/>
      <c r="L287" s="84"/>
      <c r="M287" s="84"/>
    </row>
    <row r="288" ht="30" spans="1:13">
      <c r="A288" s="85" t="s">
        <v>658</v>
      </c>
      <c r="B288" s="85" t="s">
        <v>659</v>
      </c>
      <c r="C288" s="85" t="s">
        <v>30</v>
      </c>
      <c r="D288" s="86" t="s">
        <v>660</v>
      </c>
      <c r="E288" s="85" t="s">
        <v>32</v>
      </c>
      <c r="F288" s="85" t="s">
        <v>107</v>
      </c>
      <c r="G288" s="88">
        <v>5</v>
      </c>
      <c r="H288" s="88"/>
      <c r="I288" s="88">
        <f t="shared" ref="I288:I294" si="94">ROUND(G288*H288,2)</f>
        <v>0</v>
      </c>
      <c r="J288" s="88"/>
      <c r="K288" s="88">
        <f t="shared" ref="K288:K294" si="95">ROUND(G288*J288,2)</f>
        <v>0</v>
      </c>
      <c r="L288" s="88">
        <f t="shared" ref="L288:L294" si="96">ROUND(H288+J288,2)</f>
        <v>0</v>
      </c>
      <c r="M288" s="103">
        <f t="shared" ref="M288:M294" si="97">ROUND(G288*L288,2)</f>
        <v>0</v>
      </c>
    </row>
    <row r="289" ht="30" spans="1:13">
      <c r="A289" s="85" t="s">
        <v>661</v>
      </c>
      <c r="B289" s="85" t="s">
        <v>662</v>
      </c>
      <c r="C289" s="85" t="s">
        <v>30</v>
      </c>
      <c r="D289" s="86" t="s">
        <v>663</v>
      </c>
      <c r="E289" s="85" t="s">
        <v>32</v>
      </c>
      <c r="F289" s="85" t="s">
        <v>45</v>
      </c>
      <c r="G289" s="88">
        <v>2</v>
      </c>
      <c r="H289" s="88"/>
      <c r="I289" s="88">
        <f t="shared" si="94"/>
        <v>0</v>
      </c>
      <c r="J289" s="88"/>
      <c r="K289" s="88">
        <f t="shared" si="95"/>
        <v>0</v>
      </c>
      <c r="L289" s="88">
        <f t="shared" si="96"/>
        <v>0</v>
      </c>
      <c r="M289" s="103">
        <f t="shared" si="97"/>
        <v>0</v>
      </c>
    </row>
    <row r="290" ht="30" spans="1:13">
      <c r="A290" s="85" t="s">
        <v>664</v>
      </c>
      <c r="B290" s="85" t="s">
        <v>665</v>
      </c>
      <c r="C290" s="85" t="s">
        <v>30</v>
      </c>
      <c r="D290" s="86" t="s">
        <v>666</v>
      </c>
      <c r="E290" s="85" t="s">
        <v>32</v>
      </c>
      <c r="F290" s="85" t="s">
        <v>45</v>
      </c>
      <c r="G290" s="88">
        <v>2</v>
      </c>
      <c r="H290" s="88"/>
      <c r="I290" s="88">
        <f t="shared" si="94"/>
        <v>0</v>
      </c>
      <c r="J290" s="88"/>
      <c r="K290" s="88">
        <f t="shared" si="95"/>
        <v>0</v>
      </c>
      <c r="L290" s="88">
        <f t="shared" si="96"/>
        <v>0</v>
      </c>
      <c r="M290" s="103">
        <f t="shared" si="97"/>
        <v>0</v>
      </c>
    </row>
    <row r="291" ht="30" spans="1:13">
      <c r="A291" s="85" t="s">
        <v>667</v>
      </c>
      <c r="B291" s="85" t="s">
        <v>668</v>
      </c>
      <c r="C291" s="85" t="s">
        <v>30</v>
      </c>
      <c r="D291" s="86" t="s">
        <v>669</v>
      </c>
      <c r="E291" s="85" t="s">
        <v>32</v>
      </c>
      <c r="F291" s="85" t="s">
        <v>107</v>
      </c>
      <c r="G291" s="88">
        <v>11.5</v>
      </c>
      <c r="H291" s="88"/>
      <c r="I291" s="88">
        <f t="shared" si="94"/>
        <v>0</v>
      </c>
      <c r="J291" s="88"/>
      <c r="K291" s="88">
        <f t="shared" si="95"/>
        <v>0</v>
      </c>
      <c r="L291" s="88">
        <f t="shared" si="96"/>
        <v>0</v>
      </c>
      <c r="M291" s="103">
        <f t="shared" si="97"/>
        <v>0</v>
      </c>
    </row>
    <row r="292" ht="30" spans="1:13">
      <c r="A292" s="85" t="s">
        <v>670</v>
      </c>
      <c r="B292" s="85" t="s">
        <v>671</v>
      </c>
      <c r="C292" s="85" t="s">
        <v>30</v>
      </c>
      <c r="D292" s="86" t="s">
        <v>672</v>
      </c>
      <c r="E292" s="85" t="s">
        <v>32</v>
      </c>
      <c r="F292" s="85" t="s">
        <v>45</v>
      </c>
      <c r="G292" s="88">
        <v>6</v>
      </c>
      <c r="H292" s="88"/>
      <c r="I292" s="88">
        <f t="shared" si="94"/>
        <v>0</v>
      </c>
      <c r="J292" s="88"/>
      <c r="K292" s="88">
        <f t="shared" si="95"/>
        <v>0</v>
      </c>
      <c r="L292" s="88">
        <f t="shared" si="96"/>
        <v>0</v>
      </c>
      <c r="M292" s="103">
        <f t="shared" si="97"/>
        <v>0</v>
      </c>
    </row>
    <row r="293" ht="30" spans="1:13">
      <c r="A293" s="85" t="s">
        <v>673</v>
      </c>
      <c r="B293" s="85" t="s">
        <v>674</v>
      </c>
      <c r="C293" s="85" t="s">
        <v>30</v>
      </c>
      <c r="D293" s="86" t="s">
        <v>675</v>
      </c>
      <c r="E293" s="85" t="s">
        <v>32</v>
      </c>
      <c r="F293" s="85" t="s">
        <v>45</v>
      </c>
      <c r="G293" s="88">
        <v>2</v>
      </c>
      <c r="H293" s="88"/>
      <c r="I293" s="88">
        <f t="shared" si="94"/>
        <v>0</v>
      </c>
      <c r="J293" s="88"/>
      <c r="K293" s="88">
        <f t="shared" si="95"/>
        <v>0</v>
      </c>
      <c r="L293" s="88">
        <f t="shared" si="96"/>
        <v>0</v>
      </c>
      <c r="M293" s="103">
        <f t="shared" si="97"/>
        <v>0</v>
      </c>
    </row>
    <row r="294" ht="30" spans="1:13">
      <c r="A294" s="85" t="s">
        <v>676</v>
      </c>
      <c r="B294" s="85" t="s">
        <v>677</v>
      </c>
      <c r="C294" s="85" t="s">
        <v>30</v>
      </c>
      <c r="D294" s="86" t="s">
        <v>678</v>
      </c>
      <c r="E294" s="85" t="s">
        <v>32</v>
      </c>
      <c r="F294" s="85" t="s">
        <v>45</v>
      </c>
      <c r="G294" s="88">
        <v>1</v>
      </c>
      <c r="H294" s="88"/>
      <c r="I294" s="88">
        <f t="shared" si="94"/>
        <v>0</v>
      </c>
      <c r="J294" s="88"/>
      <c r="K294" s="88">
        <f t="shared" si="95"/>
        <v>0</v>
      </c>
      <c r="L294" s="88">
        <f t="shared" si="96"/>
        <v>0</v>
      </c>
      <c r="M294" s="103">
        <f t="shared" si="97"/>
        <v>0</v>
      </c>
    </row>
    <row r="295" ht="15" spans="1:13">
      <c r="A295" s="89" t="s">
        <v>102</v>
      </c>
      <c r="B295" s="89"/>
      <c r="C295" s="89"/>
      <c r="D295" s="89"/>
      <c r="E295" s="89"/>
      <c r="F295" s="89"/>
      <c r="G295" s="89"/>
      <c r="H295" s="89"/>
      <c r="I295" s="104">
        <f>ROUND(SUM(I288:I294),2)</f>
        <v>0</v>
      </c>
      <c r="J295" s="105"/>
      <c r="K295" s="104">
        <f>ROUND(SUM(K288:K294),2)</f>
        <v>0</v>
      </c>
      <c r="L295" s="105"/>
      <c r="M295" s="104">
        <f>ROUND(SUM(M288:M294),2)</f>
        <v>0</v>
      </c>
    </row>
    <row r="296" ht="15" customHeight="1" spans="1:13">
      <c r="A296" s="90"/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106"/>
    </row>
    <row r="297" ht="15" spans="1:13">
      <c r="A297" s="83">
        <v>10</v>
      </c>
      <c r="B297" s="84"/>
      <c r="C297" s="84"/>
      <c r="D297" s="84" t="s">
        <v>679</v>
      </c>
      <c r="E297" s="84"/>
      <c r="F297" s="84"/>
      <c r="G297" s="84"/>
      <c r="H297" s="84"/>
      <c r="I297" s="84"/>
      <c r="J297" s="84"/>
      <c r="K297" s="84"/>
      <c r="L297" s="84"/>
      <c r="M297" s="84"/>
    </row>
    <row r="298" ht="15" spans="1:13">
      <c r="A298" s="83" t="s">
        <v>680</v>
      </c>
      <c r="B298" s="84"/>
      <c r="C298" s="84"/>
      <c r="D298" s="84" t="s">
        <v>681</v>
      </c>
      <c r="E298" s="84"/>
      <c r="F298" s="84"/>
      <c r="G298" s="84"/>
      <c r="H298" s="84"/>
      <c r="I298" s="84"/>
      <c r="J298" s="84"/>
      <c r="K298" s="84"/>
      <c r="L298" s="84"/>
      <c r="M298" s="84"/>
    </row>
    <row r="299" ht="30" spans="1:13">
      <c r="A299" s="85" t="s">
        <v>682</v>
      </c>
      <c r="B299" s="85">
        <v>104406</v>
      </c>
      <c r="C299" s="85" t="s">
        <v>30</v>
      </c>
      <c r="D299" s="86" t="s">
        <v>683</v>
      </c>
      <c r="E299" s="85" t="s">
        <v>32</v>
      </c>
      <c r="F299" s="85" t="s">
        <v>107</v>
      </c>
      <c r="G299" s="88">
        <v>3</v>
      </c>
      <c r="H299" s="88"/>
      <c r="I299" s="88">
        <f t="shared" ref="I299:I312" si="98">ROUND(G299*H299,2)</f>
        <v>0</v>
      </c>
      <c r="J299" s="88"/>
      <c r="K299" s="88">
        <f t="shared" ref="K299:K312" si="99">ROUND(G299*J299,2)</f>
        <v>0</v>
      </c>
      <c r="L299" s="88">
        <f t="shared" ref="L299:L312" si="100">ROUND(H299+J299,2)</f>
        <v>0</v>
      </c>
      <c r="M299" s="103">
        <f t="shared" ref="M299:M312" si="101">ROUND(G299*L299,2)</f>
        <v>0</v>
      </c>
    </row>
    <row r="300" ht="30" spans="1:13">
      <c r="A300" s="85" t="s">
        <v>684</v>
      </c>
      <c r="B300" s="85">
        <v>104407</v>
      </c>
      <c r="C300" s="85" t="s">
        <v>30</v>
      </c>
      <c r="D300" s="86" t="s">
        <v>685</v>
      </c>
      <c r="E300" s="85" t="s">
        <v>32</v>
      </c>
      <c r="F300" s="85" t="s">
        <v>107</v>
      </c>
      <c r="G300" s="88">
        <v>7.58</v>
      </c>
      <c r="H300" s="88"/>
      <c r="I300" s="88">
        <f t="shared" si="98"/>
        <v>0</v>
      </c>
      <c r="J300" s="88"/>
      <c r="K300" s="88">
        <f t="shared" si="99"/>
        <v>0</v>
      </c>
      <c r="L300" s="88">
        <f t="shared" si="100"/>
        <v>0</v>
      </c>
      <c r="M300" s="103">
        <f t="shared" si="101"/>
        <v>0</v>
      </c>
    </row>
    <row r="301" ht="45" spans="1:13">
      <c r="A301" s="85" t="s">
        <v>686</v>
      </c>
      <c r="B301" s="85" t="s">
        <v>687</v>
      </c>
      <c r="C301" s="85" t="s">
        <v>30</v>
      </c>
      <c r="D301" s="86" t="s">
        <v>688</v>
      </c>
      <c r="E301" s="85" t="s">
        <v>32</v>
      </c>
      <c r="F301" s="85" t="s">
        <v>107</v>
      </c>
      <c r="G301" s="88">
        <v>429.63</v>
      </c>
      <c r="H301" s="88"/>
      <c r="I301" s="88">
        <f t="shared" si="98"/>
        <v>0</v>
      </c>
      <c r="J301" s="88"/>
      <c r="K301" s="88">
        <f t="shared" si="99"/>
        <v>0</v>
      </c>
      <c r="L301" s="88">
        <f t="shared" si="100"/>
        <v>0</v>
      </c>
      <c r="M301" s="103">
        <f t="shared" si="101"/>
        <v>0</v>
      </c>
    </row>
    <row r="302" ht="45" spans="1:13">
      <c r="A302" s="85" t="s">
        <v>689</v>
      </c>
      <c r="B302" s="85" t="s">
        <v>690</v>
      </c>
      <c r="C302" s="85" t="s">
        <v>30</v>
      </c>
      <c r="D302" s="86" t="s">
        <v>691</v>
      </c>
      <c r="E302" s="85" t="s">
        <v>32</v>
      </c>
      <c r="F302" s="85" t="s">
        <v>107</v>
      </c>
      <c r="G302" s="88">
        <v>150.22</v>
      </c>
      <c r="H302" s="88"/>
      <c r="I302" s="88">
        <f t="shared" si="98"/>
        <v>0</v>
      </c>
      <c r="J302" s="88"/>
      <c r="K302" s="88">
        <f t="shared" si="99"/>
        <v>0</v>
      </c>
      <c r="L302" s="88">
        <f t="shared" si="100"/>
        <v>0</v>
      </c>
      <c r="M302" s="103">
        <f t="shared" si="101"/>
        <v>0</v>
      </c>
    </row>
    <row r="303" ht="30" spans="1:13">
      <c r="A303" s="85" t="s">
        <v>692</v>
      </c>
      <c r="B303" s="85" t="s">
        <v>693</v>
      </c>
      <c r="C303" s="85" t="s">
        <v>30</v>
      </c>
      <c r="D303" s="86" t="s">
        <v>694</v>
      </c>
      <c r="E303" s="85" t="s">
        <v>32</v>
      </c>
      <c r="F303" s="85" t="s">
        <v>107</v>
      </c>
      <c r="G303" s="88">
        <v>703.9</v>
      </c>
      <c r="H303" s="88"/>
      <c r="I303" s="88">
        <f t="shared" si="98"/>
        <v>0</v>
      </c>
      <c r="J303" s="88"/>
      <c r="K303" s="88">
        <f t="shared" si="99"/>
        <v>0</v>
      </c>
      <c r="L303" s="88">
        <f t="shared" si="100"/>
        <v>0</v>
      </c>
      <c r="M303" s="103">
        <f t="shared" si="101"/>
        <v>0</v>
      </c>
    </row>
    <row r="304" ht="30" spans="1:13">
      <c r="A304" s="85" t="s">
        <v>695</v>
      </c>
      <c r="B304" s="85" t="s">
        <v>696</v>
      </c>
      <c r="C304" s="85" t="s">
        <v>30</v>
      </c>
      <c r="D304" s="86" t="s">
        <v>697</v>
      </c>
      <c r="E304" s="85" t="s">
        <v>32</v>
      </c>
      <c r="F304" s="85" t="s">
        <v>107</v>
      </c>
      <c r="G304" s="88">
        <v>2307.7</v>
      </c>
      <c r="H304" s="88"/>
      <c r="I304" s="88">
        <f t="shared" si="98"/>
        <v>0</v>
      </c>
      <c r="J304" s="88"/>
      <c r="K304" s="88">
        <f t="shared" si="99"/>
        <v>0</v>
      </c>
      <c r="L304" s="88">
        <f t="shared" si="100"/>
        <v>0</v>
      </c>
      <c r="M304" s="103">
        <f t="shared" si="101"/>
        <v>0</v>
      </c>
    </row>
    <row r="305" ht="30" spans="1:13">
      <c r="A305" s="85" t="s">
        <v>698</v>
      </c>
      <c r="B305" s="85" t="s">
        <v>699</v>
      </c>
      <c r="C305" s="85" t="s">
        <v>30</v>
      </c>
      <c r="D305" s="86" t="s">
        <v>700</v>
      </c>
      <c r="E305" s="85" t="s">
        <v>32</v>
      </c>
      <c r="F305" s="85" t="s">
        <v>107</v>
      </c>
      <c r="G305" s="88">
        <v>653.6</v>
      </c>
      <c r="H305" s="88"/>
      <c r="I305" s="88">
        <f t="shared" si="98"/>
        <v>0</v>
      </c>
      <c r="J305" s="88"/>
      <c r="K305" s="88">
        <f t="shared" si="99"/>
        <v>0</v>
      </c>
      <c r="L305" s="88">
        <f t="shared" si="100"/>
        <v>0</v>
      </c>
      <c r="M305" s="103">
        <f t="shared" si="101"/>
        <v>0</v>
      </c>
    </row>
    <row r="306" ht="30" spans="1:13">
      <c r="A306" s="85" t="s">
        <v>701</v>
      </c>
      <c r="B306" s="85" t="s">
        <v>702</v>
      </c>
      <c r="C306" s="85" t="s">
        <v>30</v>
      </c>
      <c r="D306" s="86" t="s">
        <v>703</v>
      </c>
      <c r="E306" s="85" t="s">
        <v>32</v>
      </c>
      <c r="F306" s="85" t="s">
        <v>107</v>
      </c>
      <c r="G306" s="88">
        <v>179.2</v>
      </c>
      <c r="H306" s="88"/>
      <c r="I306" s="88">
        <f t="shared" si="98"/>
        <v>0</v>
      </c>
      <c r="J306" s="88"/>
      <c r="K306" s="88">
        <f t="shared" si="99"/>
        <v>0</v>
      </c>
      <c r="L306" s="88">
        <f t="shared" si="100"/>
        <v>0</v>
      </c>
      <c r="M306" s="103">
        <f t="shared" si="101"/>
        <v>0</v>
      </c>
    </row>
    <row r="307" ht="45" spans="1:13">
      <c r="A307" s="85" t="s">
        <v>704</v>
      </c>
      <c r="B307" s="85" t="s">
        <v>705</v>
      </c>
      <c r="C307" s="85" t="s">
        <v>30</v>
      </c>
      <c r="D307" s="86" t="s">
        <v>706</v>
      </c>
      <c r="E307" s="85" t="s">
        <v>32</v>
      </c>
      <c r="F307" s="85" t="s">
        <v>107</v>
      </c>
      <c r="G307" s="88">
        <v>18</v>
      </c>
      <c r="H307" s="88"/>
      <c r="I307" s="88">
        <f t="shared" si="98"/>
        <v>0</v>
      </c>
      <c r="J307" s="88"/>
      <c r="K307" s="88">
        <f t="shared" si="99"/>
        <v>0</v>
      </c>
      <c r="L307" s="88">
        <f t="shared" si="100"/>
        <v>0</v>
      </c>
      <c r="M307" s="103">
        <f t="shared" si="101"/>
        <v>0</v>
      </c>
    </row>
    <row r="308" ht="45" spans="1:13">
      <c r="A308" s="85" t="s">
        <v>707</v>
      </c>
      <c r="B308" s="85" t="s">
        <v>708</v>
      </c>
      <c r="C308" s="85" t="s">
        <v>30</v>
      </c>
      <c r="D308" s="86" t="s">
        <v>709</v>
      </c>
      <c r="E308" s="85" t="s">
        <v>32</v>
      </c>
      <c r="F308" s="85" t="s">
        <v>107</v>
      </c>
      <c r="G308" s="88">
        <v>23</v>
      </c>
      <c r="H308" s="88"/>
      <c r="I308" s="88">
        <f t="shared" si="98"/>
        <v>0</v>
      </c>
      <c r="J308" s="88"/>
      <c r="K308" s="88">
        <f t="shared" si="99"/>
        <v>0</v>
      </c>
      <c r="L308" s="88">
        <f t="shared" si="100"/>
        <v>0</v>
      </c>
      <c r="M308" s="103">
        <f t="shared" si="101"/>
        <v>0</v>
      </c>
    </row>
    <row r="309" ht="45" spans="1:13">
      <c r="A309" s="85" t="s">
        <v>710</v>
      </c>
      <c r="B309" s="85" t="s">
        <v>711</v>
      </c>
      <c r="C309" s="85" t="s">
        <v>30</v>
      </c>
      <c r="D309" s="86" t="s">
        <v>712</v>
      </c>
      <c r="E309" s="85" t="s">
        <v>32</v>
      </c>
      <c r="F309" s="85" t="s">
        <v>107</v>
      </c>
      <c r="G309" s="88">
        <v>100.8</v>
      </c>
      <c r="H309" s="88"/>
      <c r="I309" s="88">
        <f t="shared" si="98"/>
        <v>0</v>
      </c>
      <c r="J309" s="88"/>
      <c r="K309" s="88">
        <f t="shared" si="99"/>
        <v>0</v>
      </c>
      <c r="L309" s="88">
        <f t="shared" si="100"/>
        <v>0</v>
      </c>
      <c r="M309" s="103">
        <f t="shared" si="101"/>
        <v>0</v>
      </c>
    </row>
    <row r="310" ht="45" spans="1:13">
      <c r="A310" s="85" t="s">
        <v>713</v>
      </c>
      <c r="B310" s="85" t="s">
        <v>714</v>
      </c>
      <c r="C310" s="85" t="s">
        <v>138</v>
      </c>
      <c r="D310" s="86" t="s">
        <v>715</v>
      </c>
      <c r="E310" s="85" t="s">
        <v>32</v>
      </c>
      <c r="F310" s="85" t="s">
        <v>107</v>
      </c>
      <c r="G310" s="88">
        <v>574.36</v>
      </c>
      <c r="H310" s="88"/>
      <c r="I310" s="88">
        <f t="shared" si="98"/>
        <v>0</v>
      </c>
      <c r="J310" s="88"/>
      <c r="K310" s="88">
        <f t="shared" si="99"/>
        <v>0</v>
      </c>
      <c r="L310" s="88">
        <f t="shared" si="100"/>
        <v>0</v>
      </c>
      <c r="M310" s="103">
        <f t="shared" si="101"/>
        <v>0</v>
      </c>
    </row>
    <row r="311" ht="45" spans="1:13">
      <c r="A311" s="85" t="s">
        <v>716</v>
      </c>
      <c r="B311" s="85" t="s">
        <v>717</v>
      </c>
      <c r="C311" s="85" t="s">
        <v>138</v>
      </c>
      <c r="D311" s="86" t="s">
        <v>718</v>
      </c>
      <c r="E311" s="85" t="s">
        <v>32</v>
      </c>
      <c r="F311" s="85" t="s">
        <v>107</v>
      </c>
      <c r="G311" s="88">
        <v>115.73</v>
      </c>
      <c r="H311" s="88"/>
      <c r="I311" s="88">
        <f t="shared" si="98"/>
        <v>0</v>
      </c>
      <c r="J311" s="88"/>
      <c r="K311" s="88">
        <f t="shared" si="99"/>
        <v>0</v>
      </c>
      <c r="L311" s="88">
        <f t="shared" si="100"/>
        <v>0</v>
      </c>
      <c r="M311" s="103">
        <f t="shared" si="101"/>
        <v>0</v>
      </c>
    </row>
    <row r="312" ht="45" spans="1:13">
      <c r="A312" s="85" t="s">
        <v>719</v>
      </c>
      <c r="B312" s="85" t="s">
        <v>720</v>
      </c>
      <c r="C312" s="85" t="s">
        <v>30</v>
      </c>
      <c r="D312" s="86" t="s">
        <v>721</v>
      </c>
      <c r="E312" s="85" t="s">
        <v>32</v>
      </c>
      <c r="F312" s="85" t="s">
        <v>107</v>
      </c>
      <c r="G312" s="88">
        <v>22.09</v>
      </c>
      <c r="H312" s="88"/>
      <c r="I312" s="88">
        <f t="shared" si="98"/>
        <v>0</v>
      </c>
      <c r="J312" s="88"/>
      <c r="K312" s="88">
        <f t="shared" si="99"/>
        <v>0</v>
      </c>
      <c r="L312" s="88">
        <f t="shared" si="100"/>
        <v>0</v>
      </c>
      <c r="M312" s="103">
        <f t="shared" si="101"/>
        <v>0</v>
      </c>
    </row>
    <row r="313" ht="15" spans="1:13">
      <c r="A313" s="89" t="s">
        <v>102</v>
      </c>
      <c r="B313" s="89"/>
      <c r="C313" s="89"/>
      <c r="D313" s="89"/>
      <c r="E313" s="89"/>
      <c r="F313" s="89"/>
      <c r="G313" s="89"/>
      <c r="H313" s="89"/>
      <c r="I313" s="104">
        <f>ROUND(SUM(I299:I312),2)</f>
        <v>0</v>
      </c>
      <c r="J313" s="105"/>
      <c r="K313" s="104">
        <f>ROUND(SUM(K299:K312),2)</f>
        <v>0</v>
      </c>
      <c r="L313" s="105"/>
      <c r="M313" s="104">
        <f>ROUND(SUM(M299:M312),2)</f>
        <v>0</v>
      </c>
    </row>
    <row r="314" ht="15" customHeight="1" spans="1:13">
      <c r="A314" s="90"/>
      <c r="B314" s="91"/>
      <c r="C314" s="91"/>
      <c r="D314" s="91"/>
      <c r="E314" s="91"/>
      <c r="F314" s="91"/>
      <c r="G314" s="91"/>
      <c r="H314" s="91"/>
      <c r="I314" s="91"/>
      <c r="J314" s="91"/>
      <c r="K314" s="91"/>
      <c r="L314" s="91"/>
      <c r="M314" s="106"/>
    </row>
    <row r="315" ht="15" spans="1:13">
      <c r="A315" s="83" t="s">
        <v>722</v>
      </c>
      <c r="B315" s="84"/>
      <c r="C315" s="84"/>
      <c r="D315" s="84" t="s">
        <v>723</v>
      </c>
      <c r="E315" s="84"/>
      <c r="F315" s="84"/>
      <c r="G315" s="84"/>
      <c r="H315" s="84"/>
      <c r="I315" s="84"/>
      <c r="J315" s="84"/>
      <c r="K315" s="84"/>
      <c r="L315" s="84"/>
      <c r="M315" s="84"/>
    </row>
    <row r="316" ht="30" spans="1:13">
      <c r="A316" s="85" t="s">
        <v>724</v>
      </c>
      <c r="B316" s="85" t="s">
        <v>725</v>
      </c>
      <c r="C316" s="85" t="s">
        <v>30</v>
      </c>
      <c r="D316" s="86" t="s">
        <v>726</v>
      </c>
      <c r="E316" s="85" t="s">
        <v>32</v>
      </c>
      <c r="F316" s="85" t="s">
        <v>45</v>
      </c>
      <c r="G316" s="88">
        <v>174</v>
      </c>
      <c r="H316" s="88"/>
      <c r="I316" s="88">
        <f t="shared" ref="I316:I335" si="102">ROUND(G316*H316,2)</f>
        <v>0</v>
      </c>
      <c r="J316" s="88"/>
      <c r="K316" s="88">
        <f t="shared" ref="K316:K335" si="103">ROUND(G316*J316,2)</f>
        <v>0</v>
      </c>
      <c r="L316" s="88">
        <f t="shared" ref="L316:L335" si="104">ROUND(H316+J316,2)</f>
        <v>0</v>
      </c>
      <c r="M316" s="103">
        <f t="shared" ref="M316:M335" si="105">ROUND(G316*L316,2)</f>
        <v>0</v>
      </c>
    </row>
    <row r="317" ht="30" spans="1:13">
      <c r="A317" s="85" t="s">
        <v>727</v>
      </c>
      <c r="B317" s="85" t="s">
        <v>728</v>
      </c>
      <c r="C317" s="85" t="s">
        <v>30</v>
      </c>
      <c r="D317" s="86" t="s">
        <v>729</v>
      </c>
      <c r="E317" s="85" t="s">
        <v>32</v>
      </c>
      <c r="F317" s="85" t="s">
        <v>45</v>
      </c>
      <c r="G317" s="88">
        <v>45</v>
      </c>
      <c r="H317" s="88"/>
      <c r="I317" s="88">
        <f t="shared" si="102"/>
        <v>0</v>
      </c>
      <c r="J317" s="88"/>
      <c r="K317" s="88">
        <f t="shared" si="103"/>
        <v>0</v>
      </c>
      <c r="L317" s="88">
        <f t="shared" si="104"/>
        <v>0</v>
      </c>
      <c r="M317" s="103">
        <f t="shared" si="105"/>
        <v>0</v>
      </c>
    </row>
    <row r="318" ht="30" spans="1:13">
      <c r="A318" s="85" t="s">
        <v>730</v>
      </c>
      <c r="B318" s="85" t="s">
        <v>731</v>
      </c>
      <c r="C318" s="85" t="s">
        <v>30</v>
      </c>
      <c r="D318" s="86" t="s">
        <v>732</v>
      </c>
      <c r="E318" s="85" t="s">
        <v>32</v>
      </c>
      <c r="F318" s="85" t="s">
        <v>45</v>
      </c>
      <c r="G318" s="88">
        <v>147</v>
      </c>
      <c r="H318" s="88"/>
      <c r="I318" s="88">
        <f t="shared" si="102"/>
        <v>0</v>
      </c>
      <c r="J318" s="88"/>
      <c r="K318" s="88">
        <f t="shared" si="103"/>
        <v>0</v>
      </c>
      <c r="L318" s="88">
        <f t="shared" si="104"/>
        <v>0</v>
      </c>
      <c r="M318" s="103">
        <f t="shared" si="105"/>
        <v>0</v>
      </c>
    </row>
    <row r="319" ht="30" spans="1:16">
      <c r="A319" s="85" t="s">
        <v>733</v>
      </c>
      <c r="B319" s="85" t="s">
        <v>734</v>
      </c>
      <c r="C319" s="85" t="s">
        <v>30</v>
      </c>
      <c r="D319" s="86" t="s">
        <v>735</v>
      </c>
      <c r="E319" s="85" t="s">
        <v>32</v>
      </c>
      <c r="F319" s="85" t="s">
        <v>45</v>
      </c>
      <c r="G319" s="88">
        <v>16</v>
      </c>
      <c r="H319" s="88"/>
      <c r="I319" s="88">
        <f t="shared" si="102"/>
        <v>0</v>
      </c>
      <c r="J319" s="88"/>
      <c r="K319" s="88">
        <f t="shared" si="103"/>
        <v>0</v>
      </c>
      <c r="L319" s="88">
        <f t="shared" si="104"/>
        <v>0</v>
      </c>
      <c r="M319" s="103">
        <f t="shared" si="105"/>
        <v>0</v>
      </c>
      <c r="P319" s="60"/>
    </row>
    <row r="320" ht="30" spans="1:13">
      <c r="A320" s="85" t="s">
        <v>736</v>
      </c>
      <c r="B320" s="85" t="s">
        <v>737</v>
      </c>
      <c r="C320" s="85" t="s">
        <v>30</v>
      </c>
      <c r="D320" s="86" t="s">
        <v>738</v>
      </c>
      <c r="E320" s="85" t="s">
        <v>32</v>
      </c>
      <c r="F320" s="85" t="s">
        <v>45</v>
      </c>
      <c r="G320" s="88">
        <v>6</v>
      </c>
      <c r="H320" s="88"/>
      <c r="I320" s="88">
        <f t="shared" si="102"/>
        <v>0</v>
      </c>
      <c r="J320" s="88"/>
      <c r="K320" s="88">
        <f t="shared" si="103"/>
        <v>0</v>
      </c>
      <c r="L320" s="88">
        <f t="shared" si="104"/>
        <v>0</v>
      </c>
      <c r="M320" s="103">
        <f t="shared" si="105"/>
        <v>0</v>
      </c>
    </row>
    <row r="321" ht="30" spans="1:13">
      <c r="A321" s="85" t="s">
        <v>739</v>
      </c>
      <c r="B321" s="85" t="s">
        <v>740</v>
      </c>
      <c r="C321" s="85" t="s">
        <v>30</v>
      </c>
      <c r="D321" s="86" t="s">
        <v>741</v>
      </c>
      <c r="E321" s="85" t="s">
        <v>32</v>
      </c>
      <c r="F321" s="85" t="s">
        <v>45</v>
      </c>
      <c r="G321" s="88">
        <v>6</v>
      </c>
      <c r="H321" s="88"/>
      <c r="I321" s="88">
        <f t="shared" si="102"/>
        <v>0</v>
      </c>
      <c r="J321" s="88"/>
      <c r="K321" s="88">
        <f t="shared" si="103"/>
        <v>0</v>
      </c>
      <c r="L321" s="88">
        <f t="shared" si="104"/>
        <v>0</v>
      </c>
      <c r="M321" s="103">
        <f t="shared" si="105"/>
        <v>0</v>
      </c>
    </row>
    <row r="322" ht="30" spans="1:13">
      <c r="A322" s="85" t="s">
        <v>742</v>
      </c>
      <c r="B322" s="85" t="s">
        <v>743</v>
      </c>
      <c r="C322" s="85" t="s">
        <v>30</v>
      </c>
      <c r="D322" s="86" t="s">
        <v>744</v>
      </c>
      <c r="E322" s="85" t="s">
        <v>32</v>
      </c>
      <c r="F322" s="85" t="s">
        <v>45</v>
      </c>
      <c r="G322" s="88">
        <v>2</v>
      </c>
      <c r="H322" s="88"/>
      <c r="I322" s="88">
        <f t="shared" si="102"/>
        <v>0</v>
      </c>
      <c r="J322" s="88"/>
      <c r="K322" s="88">
        <f t="shared" si="103"/>
        <v>0</v>
      </c>
      <c r="L322" s="88">
        <f t="shared" si="104"/>
        <v>0</v>
      </c>
      <c r="M322" s="103">
        <f t="shared" si="105"/>
        <v>0</v>
      </c>
    </row>
    <row r="323" ht="30" spans="1:13">
      <c r="A323" s="85" t="s">
        <v>745</v>
      </c>
      <c r="B323" s="85" t="s">
        <v>746</v>
      </c>
      <c r="C323" s="85" t="s">
        <v>30</v>
      </c>
      <c r="D323" s="86" t="s">
        <v>747</v>
      </c>
      <c r="E323" s="85" t="s">
        <v>32</v>
      </c>
      <c r="F323" s="85" t="s">
        <v>45</v>
      </c>
      <c r="G323" s="88">
        <v>1</v>
      </c>
      <c r="H323" s="88"/>
      <c r="I323" s="88">
        <f t="shared" si="102"/>
        <v>0</v>
      </c>
      <c r="J323" s="88"/>
      <c r="K323" s="88">
        <f t="shared" si="103"/>
        <v>0</v>
      </c>
      <c r="L323" s="88">
        <f t="shared" si="104"/>
        <v>0</v>
      </c>
      <c r="M323" s="103">
        <f t="shared" si="105"/>
        <v>0</v>
      </c>
    </row>
    <row r="324" ht="30" spans="1:13">
      <c r="A324" s="85" t="s">
        <v>748</v>
      </c>
      <c r="B324" s="85" t="s">
        <v>749</v>
      </c>
      <c r="C324" s="85" t="s">
        <v>30</v>
      </c>
      <c r="D324" s="86" t="s">
        <v>750</v>
      </c>
      <c r="E324" s="85" t="s">
        <v>32</v>
      </c>
      <c r="F324" s="85" t="s">
        <v>45</v>
      </c>
      <c r="G324" s="88">
        <v>3</v>
      </c>
      <c r="H324" s="88"/>
      <c r="I324" s="88">
        <f t="shared" si="102"/>
        <v>0</v>
      </c>
      <c r="J324" s="88"/>
      <c r="K324" s="88">
        <f t="shared" si="103"/>
        <v>0</v>
      </c>
      <c r="L324" s="88">
        <f t="shared" si="104"/>
        <v>0</v>
      </c>
      <c r="M324" s="103">
        <f t="shared" si="105"/>
        <v>0</v>
      </c>
    </row>
    <row r="325" ht="30" spans="1:13">
      <c r="A325" s="85" t="s">
        <v>751</v>
      </c>
      <c r="B325" s="85" t="s">
        <v>752</v>
      </c>
      <c r="C325" s="85" t="s">
        <v>30</v>
      </c>
      <c r="D325" s="86" t="s">
        <v>753</v>
      </c>
      <c r="E325" s="85" t="s">
        <v>32</v>
      </c>
      <c r="F325" s="85" t="s">
        <v>45</v>
      </c>
      <c r="G325" s="88">
        <v>2</v>
      </c>
      <c r="H325" s="88"/>
      <c r="I325" s="88">
        <f t="shared" si="102"/>
        <v>0</v>
      </c>
      <c r="J325" s="88"/>
      <c r="K325" s="88">
        <f t="shared" si="103"/>
        <v>0</v>
      </c>
      <c r="L325" s="88">
        <f t="shared" si="104"/>
        <v>0</v>
      </c>
      <c r="M325" s="103">
        <f t="shared" si="105"/>
        <v>0</v>
      </c>
    </row>
    <row r="326" ht="30" spans="1:13">
      <c r="A326" s="85" t="s">
        <v>754</v>
      </c>
      <c r="B326" s="85" t="s">
        <v>755</v>
      </c>
      <c r="C326" s="85" t="s">
        <v>30</v>
      </c>
      <c r="D326" s="86" t="s">
        <v>756</v>
      </c>
      <c r="E326" s="85" t="s">
        <v>32</v>
      </c>
      <c r="F326" s="85" t="s">
        <v>45</v>
      </c>
      <c r="G326" s="88">
        <v>8</v>
      </c>
      <c r="H326" s="88"/>
      <c r="I326" s="88">
        <f t="shared" si="102"/>
        <v>0</v>
      </c>
      <c r="J326" s="88"/>
      <c r="K326" s="88">
        <f t="shared" si="103"/>
        <v>0</v>
      </c>
      <c r="L326" s="88">
        <f t="shared" si="104"/>
        <v>0</v>
      </c>
      <c r="M326" s="103">
        <f t="shared" si="105"/>
        <v>0</v>
      </c>
    </row>
    <row r="327" ht="30" spans="1:13">
      <c r="A327" s="85" t="s">
        <v>757</v>
      </c>
      <c r="B327" s="85" t="s">
        <v>758</v>
      </c>
      <c r="C327" s="85" t="s">
        <v>30</v>
      </c>
      <c r="D327" s="86" t="s">
        <v>759</v>
      </c>
      <c r="E327" s="85" t="s">
        <v>32</v>
      </c>
      <c r="F327" s="85" t="s">
        <v>45</v>
      </c>
      <c r="G327" s="88">
        <v>10</v>
      </c>
      <c r="H327" s="88"/>
      <c r="I327" s="88">
        <f t="shared" si="102"/>
        <v>0</v>
      </c>
      <c r="J327" s="88"/>
      <c r="K327" s="88">
        <f t="shared" si="103"/>
        <v>0</v>
      </c>
      <c r="L327" s="88">
        <f t="shared" si="104"/>
        <v>0</v>
      </c>
      <c r="M327" s="103">
        <f t="shared" si="105"/>
        <v>0</v>
      </c>
    </row>
    <row r="328" ht="30" spans="1:13">
      <c r="A328" s="85" t="s">
        <v>760</v>
      </c>
      <c r="B328" s="85" t="s">
        <v>761</v>
      </c>
      <c r="C328" s="85" t="s">
        <v>30</v>
      </c>
      <c r="D328" s="86" t="s">
        <v>762</v>
      </c>
      <c r="E328" s="85" t="s">
        <v>32</v>
      </c>
      <c r="F328" s="85" t="s">
        <v>45</v>
      </c>
      <c r="G328" s="88">
        <v>5</v>
      </c>
      <c r="H328" s="88"/>
      <c r="I328" s="88">
        <f t="shared" si="102"/>
        <v>0</v>
      </c>
      <c r="J328" s="88"/>
      <c r="K328" s="88">
        <f t="shared" si="103"/>
        <v>0</v>
      </c>
      <c r="L328" s="88">
        <f t="shared" si="104"/>
        <v>0</v>
      </c>
      <c r="M328" s="103">
        <f t="shared" si="105"/>
        <v>0</v>
      </c>
    </row>
    <row r="329" ht="30" spans="1:13">
      <c r="A329" s="85" t="s">
        <v>763</v>
      </c>
      <c r="B329" s="85" t="s">
        <v>764</v>
      </c>
      <c r="C329" s="85" t="s">
        <v>30</v>
      </c>
      <c r="D329" s="86" t="s">
        <v>765</v>
      </c>
      <c r="E329" s="85" t="s">
        <v>32</v>
      </c>
      <c r="F329" s="85" t="s">
        <v>45</v>
      </c>
      <c r="G329" s="88">
        <v>42</v>
      </c>
      <c r="H329" s="88"/>
      <c r="I329" s="88">
        <f t="shared" si="102"/>
        <v>0</v>
      </c>
      <c r="J329" s="88"/>
      <c r="K329" s="88">
        <f t="shared" si="103"/>
        <v>0</v>
      </c>
      <c r="L329" s="88">
        <f t="shared" si="104"/>
        <v>0</v>
      </c>
      <c r="M329" s="103">
        <f t="shared" si="105"/>
        <v>0</v>
      </c>
    </row>
    <row r="330" ht="30" spans="1:13">
      <c r="A330" s="85" t="s">
        <v>766</v>
      </c>
      <c r="B330" s="85" t="s">
        <v>767</v>
      </c>
      <c r="C330" s="85" t="s">
        <v>30</v>
      </c>
      <c r="D330" s="86" t="s">
        <v>768</v>
      </c>
      <c r="E330" s="85" t="s">
        <v>32</v>
      </c>
      <c r="F330" s="85" t="s">
        <v>45</v>
      </c>
      <c r="G330" s="88">
        <v>3</v>
      </c>
      <c r="H330" s="88"/>
      <c r="I330" s="88">
        <f t="shared" si="102"/>
        <v>0</v>
      </c>
      <c r="J330" s="88"/>
      <c r="K330" s="88">
        <f t="shared" si="103"/>
        <v>0</v>
      </c>
      <c r="L330" s="88">
        <f t="shared" si="104"/>
        <v>0</v>
      </c>
      <c r="M330" s="103">
        <f t="shared" si="105"/>
        <v>0</v>
      </c>
    </row>
    <row r="331" ht="30" spans="1:13">
      <c r="A331" s="85" t="s">
        <v>769</v>
      </c>
      <c r="B331" s="85" t="s">
        <v>770</v>
      </c>
      <c r="C331" s="85" t="s">
        <v>30</v>
      </c>
      <c r="D331" s="86" t="s">
        <v>771</v>
      </c>
      <c r="E331" s="85" t="s">
        <v>32</v>
      </c>
      <c r="F331" s="85" t="s">
        <v>45</v>
      </c>
      <c r="G331" s="88">
        <v>4</v>
      </c>
      <c r="H331" s="88"/>
      <c r="I331" s="88">
        <f t="shared" si="102"/>
        <v>0</v>
      </c>
      <c r="J331" s="88"/>
      <c r="K331" s="88">
        <f t="shared" si="103"/>
        <v>0</v>
      </c>
      <c r="L331" s="88">
        <f t="shared" si="104"/>
        <v>0</v>
      </c>
      <c r="M331" s="103">
        <f t="shared" si="105"/>
        <v>0</v>
      </c>
    </row>
    <row r="332" ht="30" spans="1:13">
      <c r="A332" s="85" t="s">
        <v>772</v>
      </c>
      <c r="B332" s="85" t="s">
        <v>773</v>
      </c>
      <c r="C332" s="85" t="s">
        <v>30</v>
      </c>
      <c r="D332" s="86" t="s">
        <v>774</v>
      </c>
      <c r="E332" s="85" t="s">
        <v>32</v>
      </c>
      <c r="F332" s="85" t="s">
        <v>45</v>
      </c>
      <c r="G332" s="88">
        <v>1</v>
      </c>
      <c r="H332" s="88"/>
      <c r="I332" s="88">
        <f t="shared" si="102"/>
        <v>0</v>
      </c>
      <c r="J332" s="88"/>
      <c r="K332" s="88">
        <f t="shared" si="103"/>
        <v>0</v>
      </c>
      <c r="L332" s="88">
        <f t="shared" si="104"/>
        <v>0</v>
      </c>
      <c r="M332" s="103">
        <f t="shared" si="105"/>
        <v>0</v>
      </c>
    </row>
    <row r="333" ht="30" spans="1:13">
      <c r="A333" s="85" t="s">
        <v>775</v>
      </c>
      <c r="B333" s="85" t="s">
        <v>776</v>
      </c>
      <c r="C333" s="85" t="s">
        <v>30</v>
      </c>
      <c r="D333" s="86" t="s">
        <v>777</v>
      </c>
      <c r="E333" s="85" t="s">
        <v>32</v>
      </c>
      <c r="F333" s="85" t="s">
        <v>45</v>
      </c>
      <c r="G333" s="88">
        <v>11</v>
      </c>
      <c r="H333" s="88"/>
      <c r="I333" s="88">
        <f t="shared" si="102"/>
        <v>0</v>
      </c>
      <c r="J333" s="88"/>
      <c r="K333" s="88">
        <f t="shared" si="103"/>
        <v>0</v>
      </c>
      <c r="L333" s="88">
        <f t="shared" si="104"/>
        <v>0</v>
      </c>
      <c r="M333" s="103">
        <f t="shared" si="105"/>
        <v>0</v>
      </c>
    </row>
    <row r="334" ht="30" spans="1:13">
      <c r="A334" s="85" t="s">
        <v>778</v>
      </c>
      <c r="B334" s="85" t="s">
        <v>779</v>
      </c>
      <c r="C334" s="85" t="s">
        <v>30</v>
      </c>
      <c r="D334" s="86" t="s">
        <v>780</v>
      </c>
      <c r="E334" s="85" t="s">
        <v>32</v>
      </c>
      <c r="F334" s="85" t="s">
        <v>45</v>
      </c>
      <c r="G334" s="88">
        <v>3</v>
      </c>
      <c r="H334" s="88"/>
      <c r="I334" s="88">
        <f t="shared" si="102"/>
        <v>0</v>
      </c>
      <c r="J334" s="88"/>
      <c r="K334" s="88">
        <f t="shared" si="103"/>
        <v>0</v>
      </c>
      <c r="L334" s="88">
        <f t="shared" si="104"/>
        <v>0</v>
      </c>
      <c r="M334" s="103">
        <f t="shared" si="105"/>
        <v>0</v>
      </c>
    </row>
    <row r="335" ht="45" spans="1:13">
      <c r="A335" s="85" t="s">
        <v>781</v>
      </c>
      <c r="B335" s="85" t="s">
        <v>782</v>
      </c>
      <c r="C335" s="85" t="s">
        <v>30</v>
      </c>
      <c r="D335" s="86" t="s">
        <v>783</v>
      </c>
      <c r="E335" s="85" t="s">
        <v>32</v>
      </c>
      <c r="F335" s="85" t="s">
        <v>45</v>
      </c>
      <c r="G335" s="88">
        <v>11</v>
      </c>
      <c r="H335" s="88"/>
      <c r="I335" s="88">
        <f t="shared" si="102"/>
        <v>0</v>
      </c>
      <c r="J335" s="88"/>
      <c r="K335" s="88">
        <f t="shared" si="103"/>
        <v>0</v>
      </c>
      <c r="L335" s="88">
        <f t="shared" si="104"/>
        <v>0</v>
      </c>
      <c r="M335" s="103">
        <f t="shared" si="105"/>
        <v>0</v>
      </c>
    </row>
    <row r="336" ht="15" spans="1:13">
      <c r="A336" s="89" t="s">
        <v>132</v>
      </c>
      <c r="B336" s="89"/>
      <c r="C336" s="89"/>
      <c r="D336" s="89"/>
      <c r="E336" s="89"/>
      <c r="F336" s="89"/>
      <c r="G336" s="89"/>
      <c r="H336" s="89"/>
      <c r="I336" s="104">
        <f>ROUND(SUM(I316:I335),2)</f>
        <v>0</v>
      </c>
      <c r="J336" s="105"/>
      <c r="K336" s="104">
        <f>ROUND(SUM(K316:K335),2)</f>
        <v>0</v>
      </c>
      <c r="L336" s="105"/>
      <c r="M336" s="104">
        <f>ROUND(SUM(M316:M335),2)</f>
        <v>0</v>
      </c>
    </row>
    <row r="337" ht="15" customHeight="1" spans="1:13">
      <c r="A337" s="90"/>
      <c r="B337" s="91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106"/>
    </row>
    <row r="338" ht="15" spans="1:13">
      <c r="A338" s="83" t="s">
        <v>784</v>
      </c>
      <c r="B338" s="84"/>
      <c r="C338" s="84"/>
      <c r="D338" s="84" t="s">
        <v>785</v>
      </c>
      <c r="E338" s="84"/>
      <c r="F338" s="84"/>
      <c r="G338" s="84"/>
      <c r="H338" s="84"/>
      <c r="I338" s="84"/>
      <c r="J338" s="84"/>
      <c r="K338" s="84"/>
      <c r="L338" s="84"/>
      <c r="M338" s="84"/>
    </row>
    <row r="339" ht="30" spans="1:13">
      <c r="A339" s="85" t="s">
        <v>786</v>
      </c>
      <c r="B339" s="85" t="s">
        <v>787</v>
      </c>
      <c r="C339" s="85" t="s">
        <v>361</v>
      </c>
      <c r="D339" s="86" t="s">
        <v>788</v>
      </c>
      <c r="E339" s="85" t="s">
        <v>32</v>
      </c>
      <c r="F339" s="85" t="s">
        <v>409</v>
      </c>
      <c r="G339" s="88">
        <v>1</v>
      </c>
      <c r="H339" s="88"/>
      <c r="I339" s="88">
        <f t="shared" ref="I339:I342" si="106">ROUND(G339*H339,2)</f>
        <v>0</v>
      </c>
      <c r="J339" s="88"/>
      <c r="K339" s="88">
        <f t="shared" ref="K339:K342" si="107">ROUND(G339*J339,2)</f>
        <v>0</v>
      </c>
      <c r="L339" s="88">
        <f t="shared" ref="L339:L342" si="108">ROUND(H339+J339,2)</f>
        <v>0</v>
      </c>
      <c r="M339" s="103">
        <f t="shared" ref="M339:M342" si="109">ROUND(G339*L339,2)</f>
        <v>0</v>
      </c>
    </row>
    <row r="340" ht="30" spans="1:13">
      <c r="A340" s="85" t="s">
        <v>789</v>
      </c>
      <c r="B340" s="85" t="s">
        <v>790</v>
      </c>
      <c r="C340" s="85" t="s">
        <v>361</v>
      </c>
      <c r="D340" s="86" t="s">
        <v>791</v>
      </c>
      <c r="E340" s="85" t="s">
        <v>32</v>
      </c>
      <c r="F340" s="85" t="s">
        <v>409</v>
      </c>
      <c r="G340" s="88">
        <v>1</v>
      </c>
      <c r="H340" s="88"/>
      <c r="I340" s="88">
        <f t="shared" si="106"/>
        <v>0</v>
      </c>
      <c r="J340" s="88"/>
      <c r="K340" s="88">
        <f t="shared" si="107"/>
        <v>0</v>
      </c>
      <c r="L340" s="88">
        <f t="shared" si="108"/>
        <v>0</v>
      </c>
      <c r="M340" s="103">
        <f t="shared" si="109"/>
        <v>0</v>
      </c>
    </row>
    <row r="341" ht="30" spans="1:13">
      <c r="A341" s="85" t="s">
        <v>792</v>
      </c>
      <c r="B341" s="85" t="s">
        <v>793</v>
      </c>
      <c r="C341" s="85" t="s">
        <v>361</v>
      </c>
      <c r="D341" s="86" t="s">
        <v>794</v>
      </c>
      <c r="E341" s="85" t="s">
        <v>32</v>
      </c>
      <c r="F341" s="85" t="s">
        <v>409</v>
      </c>
      <c r="G341" s="88">
        <v>1</v>
      </c>
      <c r="H341" s="88"/>
      <c r="I341" s="88">
        <f t="shared" si="106"/>
        <v>0</v>
      </c>
      <c r="J341" s="88"/>
      <c r="K341" s="88">
        <f t="shared" si="107"/>
        <v>0</v>
      </c>
      <c r="L341" s="88">
        <f t="shared" si="108"/>
        <v>0</v>
      </c>
      <c r="M341" s="103">
        <f t="shared" si="109"/>
        <v>0</v>
      </c>
    </row>
    <row r="342" ht="30" spans="1:13">
      <c r="A342" s="85" t="s">
        <v>795</v>
      </c>
      <c r="B342" s="85" t="s">
        <v>796</v>
      </c>
      <c r="C342" s="85" t="s">
        <v>361</v>
      </c>
      <c r="D342" s="86" t="s">
        <v>797</v>
      </c>
      <c r="E342" s="85" t="s">
        <v>32</v>
      </c>
      <c r="F342" s="85" t="s">
        <v>45</v>
      </c>
      <c r="G342" s="88">
        <v>1</v>
      </c>
      <c r="H342" s="88"/>
      <c r="I342" s="88">
        <f t="shared" si="106"/>
        <v>0</v>
      </c>
      <c r="J342" s="88"/>
      <c r="K342" s="88">
        <f t="shared" si="107"/>
        <v>0</v>
      </c>
      <c r="L342" s="88">
        <f t="shared" si="108"/>
        <v>0</v>
      </c>
      <c r="M342" s="103">
        <f t="shared" si="109"/>
        <v>0</v>
      </c>
    </row>
    <row r="343" ht="15" spans="1:13">
      <c r="A343" s="89" t="s">
        <v>102</v>
      </c>
      <c r="B343" s="89"/>
      <c r="C343" s="89"/>
      <c r="D343" s="89"/>
      <c r="E343" s="89"/>
      <c r="F343" s="89"/>
      <c r="G343" s="89"/>
      <c r="H343" s="89"/>
      <c r="I343" s="104">
        <f>ROUND(SUM(I339:I342),2)</f>
        <v>0</v>
      </c>
      <c r="J343" s="105"/>
      <c r="K343" s="104">
        <f>ROUND(SUM(K339:K342),2)</f>
        <v>0</v>
      </c>
      <c r="L343" s="105"/>
      <c r="M343" s="104">
        <f>ROUND(SUM(M339:M342),2)</f>
        <v>0</v>
      </c>
    </row>
    <row r="344" ht="15" customHeight="1" spans="1:13">
      <c r="A344" s="90"/>
      <c r="B344" s="91"/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106"/>
    </row>
    <row r="345" ht="15" spans="1:13">
      <c r="A345" s="83" t="s">
        <v>798</v>
      </c>
      <c r="B345" s="84"/>
      <c r="C345" s="84"/>
      <c r="D345" s="84" t="s">
        <v>799</v>
      </c>
      <c r="E345" s="84"/>
      <c r="F345" s="84"/>
      <c r="G345" s="84"/>
      <c r="H345" s="84"/>
      <c r="I345" s="84"/>
      <c r="J345" s="84"/>
      <c r="K345" s="84"/>
      <c r="L345" s="84"/>
      <c r="M345" s="84"/>
    </row>
    <row r="346" ht="30" spans="1:13">
      <c r="A346" s="85" t="s">
        <v>800</v>
      </c>
      <c r="B346" s="85" t="s">
        <v>801</v>
      </c>
      <c r="C346" s="85" t="s">
        <v>802</v>
      </c>
      <c r="D346" s="86" t="s">
        <v>803</v>
      </c>
      <c r="E346" s="85" t="s">
        <v>32</v>
      </c>
      <c r="F346" s="85" t="s">
        <v>45</v>
      </c>
      <c r="G346" s="88">
        <v>10</v>
      </c>
      <c r="H346" s="88"/>
      <c r="I346" s="88">
        <f t="shared" ref="I346:I351" si="110">ROUND(G346*H346,2)</f>
        <v>0</v>
      </c>
      <c r="J346" s="88"/>
      <c r="K346" s="88">
        <f t="shared" ref="K346:K351" si="111">ROUND(G346*J346,2)</f>
        <v>0</v>
      </c>
      <c r="L346" s="88">
        <f t="shared" ref="L346:L351" si="112">ROUND(H346+J346,2)</f>
        <v>0</v>
      </c>
      <c r="M346" s="103">
        <f t="shared" ref="M346:M351" si="113">ROUND(G346*L346,2)</f>
        <v>0</v>
      </c>
    </row>
    <row r="347" ht="30" spans="1:13">
      <c r="A347" s="85" t="s">
        <v>804</v>
      </c>
      <c r="B347" s="85" t="s">
        <v>805</v>
      </c>
      <c r="C347" s="85" t="s">
        <v>30</v>
      </c>
      <c r="D347" s="86" t="s">
        <v>806</v>
      </c>
      <c r="E347" s="85" t="s">
        <v>32</v>
      </c>
      <c r="F347" s="85" t="s">
        <v>45</v>
      </c>
      <c r="G347" s="88">
        <v>11</v>
      </c>
      <c r="H347" s="88"/>
      <c r="I347" s="88">
        <f t="shared" si="110"/>
        <v>0</v>
      </c>
      <c r="J347" s="88"/>
      <c r="K347" s="88">
        <f t="shared" si="111"/>
        <v>0</v>
      </c>
      <c r="L347" s="88">
        <f t="shared" si="112"/>
        <v>0</v>
      </c>
      <c r="M347" s="103">
        <f t="shared" si="113"/>
        <v>0</v>
      </c>
    </row>
    <row r="348" ht="30" spans="1:13">
      <c r="A348" s="85" t="s">
        <v>807</v>
      </c>
      <c r="B348" s="85" t="s">
        <v>808</v>
      </c>
      <c r="C348" s="85" t="s">
        <v>30</v>
      </c>
      <c r="D348" s="86" t="s">
        <v>809</v>
      </c>
      <c r="E348" s="85" t="s">
        <v>32</v>
      </c>
      <c r="F348" s="85" t="s">
        <v>45</v>
      </c>
      <c r="G348" s="88">
        <v>12</v>
      </c>
      <c r="H348" s="88"/>
      <c r="I348" s="88">
        <f t="shared" si="110"/>
        <v>0</v>
      </c>
      <c r="J348" s="88"/>
      <c r="K348" s="88">
        <f t="shared" si="111"/>
        <v>0</v>
      </c>
      <c r="L348" s="88">
        <f t="shared" si="112"/>
        <v>0</v>
      </c>
      <c r="M348" s="103">
        <f t="shared" si="113"/>
        <v>0</v>
      </c>
    </row>
    <row r="349" ht="30" spans="1:13">
      <c r="A349" s="85" t="s">
        <v>810</v>
      </c>
      <c r="B349" s="85" t="s">
        <v>811</v>
      </c>
      <c r="C349" s="85" t="s">
        <v>30</v>
      </c>
      <c r="D349" s="86" t="s">
        <v>812</v>
      </c>
      <c r="E349" s="85" t="s">
        <v>32</v>
      </c>
      <c r="F349" s="85" t="s">
        <v>45</v>
      </c>
      <c r="G349" s="88">
        <v>20</v>
      </c>
      <c r="H349" s="88"/>
      <c r="I349" s="88">
        <f t="shared" si="110"/>
        <v>0</v>
      </c>
      <c r="J349" s="88"/>
      <c r="K349" s="88">
        <f t="shared" si="111"/>
        <v>0</v>
      </c>
      <c r="L349" s="88">
        <f t="shared" si="112"/>
        <v>0</v>
      </c>
      <c r="M349" s="103">
        <f t="shared" si="113"/>
        <v>0</v>
      </c>
    </row>
    <row r="350" ht="35.25" customHeight="1" spans="1:13">
      <c r="A350" s="85" t="s">
        <v>813</v>
      </c>
      <c r="B350" s="85" t="s">
        <v>814</v>
      </c>
      <c r="C350" s="85" t="s">
        <v>361</v>
      </c>
      <c r="D350" s="86" t="s">
        <v>815</v>
      </c>
      <c r="E350" s="85" t="s">
        <v>32</v>
      </c>
      <c r="F350" s="85" t="s">
        <v>45</v>
      </c>
      <c r="G350" s="88">
        <v>25</v>
      </c>
      <c r="H350" s="88"/>
      <c r="I350" s="88">
        <f t="shared" si="110"/>
        <v>0</v>
      </c>
      <c r="J350" s="88"/>
      <c r="K350" s="88">
        <f t="shared" si="111"/>
        <v>0</v>
      </c>
      <c r="L350" s="88">
        <f t="shared" si="112"/>
        <v>0</v>
      </c>
      <c r="M350" s="103">
        <f t="shared" si="113"/>
        <v>0</v>
      </c>
    </row>
    <row r="351" ht="24.75" customHeight="1" spans="1:13">
      <c r="A351" s="85" t="s">
        <v>816</v>
      </c>
      <c r="B351" s="85" t="s">
        <v>817</v>
      </c>
      <c r="C351" s="85" t="s">
        <v>361</v>
      </c>
      <c r="D351" s="86" t="s">
        <v>818</v>
      </c>
      <c r="E351" s="85" t="s">
        <v>32</v>
      </c>
      <c r="F351" s="85" t="s">
        <v>45</v>
      </c>
      <c r="G351" s="88">
        <v>4</v>
      </c>
      <c r="H351" s="88"/>
      <c r="I351" s="88">
        <f t="shared" si="110"/>
        <v>0</v>
      </c>
      <c r="J351" s="88"/>
      <c r="K351" s="88">
        <f t="shared" si="111"/>
        <v>0</v>
      </c>
      <c r="L351" s="88">
        <f t="shared" si="112"/>
        <v>0</v>
      </c>
      <c r="M351" s="103">
        <f t="shared" si="113"/>
        <v>0</v>
      </c>
    </row>
    <row r="352" ht="15" spans="1:13">
      <c r="A352" s="89" t="s">
        <v>819</v>
      </c>
      <c r="B352" s="89"/>
      <c r="C352" s="89"/>
      <c r="D352" s="89"/>
      <c r="E352" s="89"/>
      <c r="F352" s="89"/>
      <c r="G352" s="89"/>
      <c r="H352" s="89"/>
      <c r="I352" s="104">
        <f>ROUND(SUM(I346:I351),2)</f>
        <v>0</v>
      </c>
      <c r="J352" s="104"/>
      <c r="K352" s="104">
        <f t="shared" ref="K352:M352" si="114">ROUND(SUM(K346:K351),2)</f>
        <v>0</v>
      </c>
      <c r="L352" s="104"/>
      <c r="M352" s="104">
        <f t="shared" si="114"/>
        <v>0</v>
      </c>
    </row>
    <row r="353" ht="15" customHeight="1" spans="1:13">
      <c r="A353" s="90"/>
      <c r="B353" s="91"/>
      <c r="C353" s="91"/>
      <c r="D353" s="91"/>
      <c r="E353" s="91"/>
      <c r="F353" s="91"/>
      <c r="G353" s="91"/>
      <c r="H353" s="91"/>
      <c r="I353" s="91"/>
      <c r="J353" s="91"/>
      <c r="K353" s="91"/>
      <c r="L353" s="91"/>
      <c r="M353" s="106"/>
    </row>
    <row r="354" ht="15" spans="1:13">
      <c r="A354" s="83" t="s">
        <v>820</v>
      </c>
      <c r="B354" s="84"/>
      <c r="C354" s="84"/>
      <c r="D354" s="84" t="s">
        <v>821</v>
      </c>
      <c r="E354" s="84"/>
      <c r="F354" s="84"/>
      <c r="G354" s="84"/>
      <c r="H354" s="84"/>
      <c r="I354" s="84"/>
      <c r="J354" s="84"/>
      <c r="K354" s="84"/>
      <c r="L354" s="84"/>
      <c r="M354" s="84"/>
    </row>
    <row r="355" ht="30" spans="1:13">
      <c r="A355" s="85" t="s">
        <v>822</v>
      </c>
      <c r="B355" s="85">
        <v>11315</v>
      </c>
      <c r="C355" s="85" t="s">
        <v>30</v>
      </c>
      <c r="D355" s="86" t="s">
        <v>823</v>
      </c>
      <c r="E355" s="85" t="s">
        <v>48</v>
      </c>
      <c r="F355" s="85" t="s">
        <v>45</v>
      </c>
      <c r="G355" s="88">
        <v>6</v>
      </c>
      <c r="H355" s="88"/>
      <c r="I355" s="88">
        <f t="shared" ref="I355:I360" si="115">ROUND(G355*H355,2)</f>
        <v>0</v>
      </c>
      <c r="J355" s="88"/>
      <c r="K355" s="88">
        <f t="shared" ref="K355:K360" si="116">ROUND(G355*J355,2)</f>
        <v>0</v>
      </c>
      <c r="L355" s="88">
        <f t="shared" ref="L355:L360" si="117">ROUND(H355+J355,2)</f>
        <v>0</v>
      </c>
      <c r="M355" s="103">
        <f t="shared" ref="M355:M360" si="118">ROUND(G355*L355,2)</f>
        <v>0</v>
      </c>
    </row>
    <row r="356" ht="30" spans="1:13">
      <c r="A356" s="85" t="s">
        <v>824</v>
      </c>
      <c r="B356" s="85" t="s">
        <v>825</v>
      </c>
      <c r="C356" s="85" t="s">
        <v>30</v>
      </c>
      <c r="D356" s="86" t="s">
        <v>826</v>
      </c>
      <c r="E356" s="85" t="s">
        <v>32</v>
      </c>
      <c r="F356" s="85" t="s">
        <v>73</v>
      </c>
      <c r="G356" s="88">
        <v>6.6</v>
      </c>
      <c r="H356" s="88"/>
      <c r="I356" s="88">
        <f t="shared" si="115"/>
        <v>0</v>
      </c>
      <c r="J356" s="88"/>
      <c r="K356" s="88">
        <f t="shared" si="116"/>
        <v>0</v>
      </c>
      <c r="L356" s="88">
        <f t="shared" si="117"/>
        <v>0</v>
      </c>
      <c r="M356" s="103">
        <f t="shared" si="118"/>
        <v>0</v>
      </c>
    </row>
    <row r="357" ht="30" spans="1:13">
      <c r="A357" s="85" t="s">
        <v>827</v>
      </c>
      <c r="B357" s="85" t="s">
        <v>828</v>
      </c>
      <c r="C357" s="85" t="s">
        <v>30</v>
      </c>
      <c r="D357" s="86" t="s">
        <v>829</v>
      </c>
      <c r="E357" s="85" t="s">
        <v>32</v>
      </c>
      <c r="F357" s="85" t="s">
        <v>107</v>
      </c>
      <c r="G357" s="88">
        <v>44</v>
      </c>
      <c r="H357" s="88"/>
      <c r="I357" s="88">
        <f t="shared" si="115"/>
        <v>0</v>
      </c>
      <c r="J357" s="88"/>
      <c r="K357" s="88">
        <f t="shared" si="116"/>
        <v>0</v>
      </c>
      <c r="L357" s="88">
        <f t="shared" si="117"/>
        <v>0</v>
      </c>
      <c r="M357" s="103">
        <f t="shared" si="118"/>
        <v>0</v>
      </c>
    </row>
    <row r="358" ht="30" spans="1:13">
      <c r="A358" s="85" t="s">
        <v>830</v>
      </c>
      <c r="B358" s="85" t="s">
        <v>831</v>
      </c>
      <c r="C358" s="85" t="s">
        <v>30</v>
      </c>
      <c r="D358" s="86" t="s">
        <v>832</v>
      </c>
      <c r="E358" s="85" t="s">
        <v>32</v>
      </c>
      <c r="F358" s="85" t="s">
        <v>45</v>
      </c>
      <c r="G358" s="88">
        <v>6</v>
      </c>
      <c r="H358" s="88"/>
      <c r="I358" s="88">
        <f t="shared" si="115"/>
        <v>0</v>
      </c>
      <c r="J358" s="88"/>
      <c r="K358" s="88">
        <f t="shared" si="116"/>
        <v>0</v>
      </c>
      <c r="L358" s="88">
        <f t="shared" si="117"/>
        <v>0</v>
      </c>
      <c r="M358" s="103">
        <f t="shared" si="118"/>
        <v>0</v>
      </c>
    </row>
    <row r="359" ht="45" spans="1:13">
      <c r="A359" s="85" t="s">
        <v>833</v>
      </c>
      <c r="B359" s="85" t="s">
        <v>834</v>
      </c>
      <c r="C359" s="85" t="s">
        <v>30</v>
      </c>
      <c r="D359" s="86" t="s">
        <v>835</v>
      </c>
      <c r="E359" s="85" t="s">
        <v>32</v>
      </c>
      <c r="F359" s="85" t="s">
        <v>45</v>
      </c>
      <c r="G359" s="88">
        <v>6</v>
      </c>
      <c r="H359" s="88"/>
      <c r="I359" s="88">
        <f t="shared" si="115"/>
        <v>0</v>
      </c>
      <c r="J359" s="88"/>
      <c r="K359" s="88">
        <f t="shared" si="116"/>
        <v>0</v>
      </c>
      <c r="L359" s="88">
        <f t="shared" si="117"/>
        <v>0</v>
      </c>
      <c r="M359" s="103">
        <f t="shared" si="118"/>
        <v>0</v>
      </c>
    </row>
    <row r="360" ht="30" spans="1:13">
      <c r="A360" s="85" t="s">
        <v>836</v>
      </c>
      <c r="B360" s="85" t="s">
        <v>837</v>
      </c>
      <c r="C360" s="85" t="s">
        <v>361</v>
      </c>
      <c r="D360" s="86" t="s">
        <v>838</v>
      </c>
      <c r="E360" s="85" t="s">
        <v>32</v>
      </c>
      <c r="F360" s="85" t="s">
        <v>409</v>
      </c>
      <c r="G360" s="88">
        <v>1</v>
      </c>
      <c r="H360" s="88"/>
      <c r="I360" s="88">
        <f t="shared" si="115"/>
        <v>0</v>
      </c>
      <c r="J360" s="88"/>
      <c r="K360" s="88">
        <f t="shared" si="116"/>
        <v>0</v>
      </c>
      <c r="L360" s="88">
        <f t="shared" si="117"/>
        <v>0</v>
      </c>
      <c r="M360" s="103">
        <f t="shared" si="118"/>
        <v>0</v>
      </c>
    </row>
    <row r="361" ht="15" spans="1:13">
      <c r="A361" s="89" t="s">
        <v>102</v>
      </c>
      <c r="B361" s="89"/>
      <c r="C361" s="89"/>
      <c r="D361" s="89"/>
      <c r="E361" s="89"/>
      <c r="F361" s="89"/>
      <c r="G361" s="89"/>
      <c r="H361" s="89"/>
      <c r="I361" s="104">
        <f>ROUND(SUM(I355:I360),2)</f>
        <v>0</v>
      </c>
      <c r="J361" s="104"/>
      <c r="K361" s="104">
        <f>ROUND(SUM(K355:K360),2)</f>
        <v>0</v>
      </c>
      <c r="L361" s="105"/>
      <c r="M361" s="104">
        <f>ROUND(SUM(M355:M360),2)</f>
        <v>0</v>
      </c>
    </row>
    <row r="362" ht="15" customHeight="1" spans="1:13">
      <c r="A362" s="90"/>
      <c r="B362" s="91"/>
      <c r="C362" s="91"/>
      <c r="D362" s="91"/>
      <c r="E362" s="91"/>
      <c r="F362" s="91"/>
      <c r="G362" s="91"/>
      <c r="H362" s="91"/>
      <c r="I362" s="91"/>
      <c r="J362" s="91"/>
      <c r="K362" s="91"/>
      <c r="L362" s="91"/>
      <c r="M362" s="106"/>
    </row>
    <row r="363" ht="15" spans="1:13">
      <c r="A363" s="83">
        <v>11</v>
      </c>
      <c r="B363" s="84"/>
      <c r="C363" s="84"/>
      <c r="D363" s="84" t="s">
        <v>839</v>
      </c>
      <c r="E363" s="84"/>
      <c r="F363" s="84"/>
      <c r="G363" s="84"/>
      <c r="H363" s="84"/>
      <c r="I363" s="84"/>
      <c r="J363" s="84"/>
      <c r="K363" s="84"/>
      <c r="L363" s="84"/>
      <c r="M363" s="84"/>
    </row>
    <row r="364" ht="45" spans="1:13">
      <c r="A364" s="85" t="s">
        <v>840</v>
      </c>
      <c r="B364" s="85" t="s">
        <v>841</v>
      </c>
      <c r="C364" s="85" t="s">
        <v>30</v>
      </c>
      <c r="D364" s="86" t="s">
        <v>842</v>
      </c>
      <c r="E364" s="85" t="s">
        <v>32</v>
      </c>
      <c r="F364" s="85" t="s">
        <v>45</v>
      </c>
      <c r="G364" s="88">
        <v>1</v>
      </c>
      <c r="H364" s="88"/>
      <c r="I364" s="88">
        <f t="shared" ref="I364:I374" si="119">ROUND(G364*H364,2)</f>
        <v>0</v>
      </c>
      <c r="J364" s="88"/>
      <c r="K364" s="88">
        <f t="shared" ref="K364:K374" si="120">ROUND(G364*J364,2)</f>
        <v>0</v>
      </c>
      <c r="L364" s="88">
        <f t="shared" ref="L364:L374" si="121">ROUND(H364+J364,2)</f>
        <v>0</v>
      </c>
      <c r="M364" s="103">
        <f t="shared" ref="M364:M374" si="122">ROUND(G364*L364,2)</f>
        <v>0</v>
      </c>
    </row>
    <row r="365" ht="45" spans="1:13">
      <c r="A365" s="85" t="s">
        <v>843</v>
      </c>
      <c r="B365" s="85" t="s">
        <v>844</v>
      </c>
      <c r="C365" s="85" t="s">
        <v>30</v>
      </c>
      <c r="D365" s="86" t="s">
        <v>845</v>
      </c>
      <c r="E365" s="85" t="s">
        <v>32</v>
      </c>
      <c r="F365" s="85" t="s">
        <v>45</v>
      </c>
      <c r="G365" s="88">
        <v>1</v>
      </c>
      <c r="H365" s="88"/>
      <c r="I365" s="88">
        <f t="shared" si="119"/>
        <v>0</v>
      </c>
      <c r="J365" s="88"/>
      <c r="K365" s="88">
        <f t="shared" si="120"/>
        <v>0</v>
      </c>
      <c r="L365" s="88">
        <f t="shared" si="121"/>
        <v>0</v>
      </c>
      <c r="M365" s="103">
        <f t="shared" si="122"/>
        <v>0</v>
      </c>
    </row>
    <row r="366" ht="30" spans="1:13">
      <c r="A366" s="85" t="s">
        <v>846</v>
      </c>
      <c r="B366" s="85" t="s">
        <v>847</v>
      </c>
      <c r="C366" s="85" t="s">
        <v>30</v>
      </c>
      <c r="D366" s="86" t="s">
        <v>848</v>
      </c>
      <c r="E366" s="85" t="s">
        <v>32</v>
      </c>
      <c r="F366" s="85" t="s">
        <v>45</v>
      </c>
      <c r="G366" s="88">
        <v>1</v>
      </c>
      <c r="H366" s="88"/>
      <c r="I366" s="88">
        <f t="shared" si="119"/>
        <v>0</v>
      </c>
      <c r="J366" s="88"/>
      <c r="K366" s="88">
        <f t="shared" si="120"/>
        <v>0</v>
      </c>
      <c r="L366" s="88">
        <f t="shared" si="121"/>
        <v>0</v>
      </c>
      <c r="M366" s="103">
        <f t="shared" si="122"/>
        <v>0</v>
      </c>
    </row>
    <row r="367" ht="30" spans="1:13">
      <c r="A367" s="85" t="s">
        <v>849</v>
      </c>
      <c r="B367" s="85" t="s">
        <v>850</v>
      </c>
      <c r="C367" s="85" t="s">
        <v>30</v>
      </c>
      <c r="D367" s="86" t="s">
        <v>851</v>
      </c>
      <c r="E367" s="85" t="s">
        <v>32</v>
      </c>
      <c r="F367" s="85" t="s">
        <v>107</v>
      </c>
      <c r="G367" s="88">
        <v>159</v>
      </c>
      <c r="H367" s="88"/>
      <c r="I367" s="88">
        <f t="shared" si="119"/>
        <v>0</v>
      </c>
      <c r="J367" s="88"/>
      <c r="K367" s="88">
        <f t="shared" si="120"/>
        <v>0</v>
      </c>
      <c r="L367" s="88">
        <f t="shared" si="121"/>
        <v>0</v>
      </c>
      <c r="M367" s="103">
        <f t="shared" si="122"/>
        <v>0</v>
      </c>
    </row>
    <row r="368" ht="45" spans="1:13">
      <c r="A368" s="85" t="s">
        <v>852</v>
      </c>
      <c r="B368" s="85" t="s">
        <v>853</v>
      </c>
      <c r="C368" s="85" t="s">
        <v>30</v>
      </c>
      <c r="D368" s="86" t="s">
        <v>854</v>
      </c>
      <c r="E368" s="85" t="s">
        <v>32</v>
      </c>
      <c r="F368" s="85" t="s">
        <v>107</v>
      </c>
      <c r="G368" s="88">
        <v>47</v>
      </c>
      <c r="H368" s="88"/>
      <c r="I368" s="88">
        <f t="shared" si="119"/>
        <v>0</v>
      </c>
      <c r="J368" s="88"/>
      <c r="K368" s="88">
        <f t="shared" si="120"/>
        <v>0</v>
      </c>
      <c r="L368" s="88">
        <f t="shared" si="121"/>
        <v>0</v>
      </c>
      <c r="M368" s="103">
        <f t="shared" si="122"/>
        <v>0</v>
      </c>
    </row>
    <row r="369" ht="45" spans="1:13">
      <c r="A369" s="85" t="s">
        <v>855</v>
      </c>
      <c r="B369" s="85" t="s">
        <v>856</v>
      </c>
      <c r="C369" s="85" t="s">
        <v>30</v>
      </c>
      <c r="D369" s="86" t="s">
        <v>857</v>
      </c>
      <c r="E369" s="85" t="s">
        <v>32</v>
      </c>
      <c r="F369" s="85" t="s">
        <v>107</v>
      </c>
      <c r="G369" s="88">
        <v>1</v>
      </c>
      <c r="H369" s="88"/>
      <c r="I369" s="88">
        <f t="shared" si="119"/>
        <v>0</v>
      </c>
      <c r="J369" s="88"/>
      <c r="K369" s="88">
        <f t="shared" si="120"/>
        <v>0</v>
      </c>
      <c r="L369" s="88">
        <f t="shared" si="121"/>
        <v>0</v>
      </c>
      <c r="M369" s="103">
        <f t="shared" si="122"/>
        <v>0</v>
      </c>
    </row>
    <row r="370" ht="45" spans="1:13">
      <c r="A370" s="85" t="s">
        <v>858</v>
      </c>
      <c r="B370" s="85" t="s">
        <v>859</v>
      </c>
      <c r="C370" s="85" t="s">
        <v>30</v>
      </c>
      <c r="D370" s="86" t="s">
        <v>860</v>
      </c>
      <c r="E370" s="85" t="s">
        <v>32</v>
      </c>
      <c r="F370" s="85" t="s">
        <v>107</v>
      </c>
      <c r="G370" s="88">
        <v>17</v>
      </c>
      <c r="H370" s="88"/>
      <c r="I370" s="88">
        <f t="shared" si="119"/>
        <v>0</v>
      </c>
      <c r="J370" s="88"/>
      <c r="K370" s="88">
        <f t="shared" si="120"/>
        <v>0</v>
      </c>
      <c r="L370" s="88">
        <f t="shared" si="121"/>
        <v>0</v>
      </c>
      <c r="M370" s="103">
        <f t="shared" si="122"/>
        <v>0</v>
      </c>
    </row>
    <row r="371" ht="30" spans="1:13">
      <c r="A371" s="85" t="s">
        <v>861</v>
      </c>
      <c r="B371" s="85" t="s">
        <v>862</v>
      </c>
      <c r="C371" s="85" t="s">
        <v>30</v>
      </c>
      <c r="D371" s="86" t="s">
        <v>863</v>
      </c>
      <c r="E371" s="85" t="s">
        <v>32</v>
      </c>
      <c r="F371" s="85" t="s">
        <v>107</v>
      </c>
      <c r="G371" s="88">
        <v>228</v>
      </c>
      <c r="H371" s="88"/>
      <c r="I371" s="88">
        <f t="shared" si="119"/>
        <v>0</v>
      </c>
      <c r="J371" s="88"/>
      <c r="K371" s="88">
        <f t="shared" si="120"/>
        <v>0</v>
      </c>
      <c r="L371" s="88">
        <f t="shared" si="121"/>
        <v>0</v>
      </c>
      <c r="M371" s="103">
        <f t="shared" si="122"/>
        <v>0</v>
      </c>
    </row>
    <row r="372" ht="30" spans="1:13">
      <c r="A372" s="85" t="s">
        <v>864</v>
      </c>
      <c r="B372" s="85" t="s">
        <v>865</v>
      </c>
      <c r="C372" s="85" t="s">
        <v>361</v>
      </c>
      <c r="D372" s="86" t="s">
        <v>866</v>
      </c>
      <c r="E372" s="85" t="s">
        <v>32</v>
      </c>
      <c r="F372" s="85" t="s">
        <v>409</v>
      </c>
      <c r="G372" s="88">
        <v>1</v>
      </c>
      <c r="H372" s="88"/>
      <c r="I372" s="88">
        <f t="shared" si="119"/>
        <v>0</v>
      </c>
      <c r="J372" s="88"/>
      <c r="K372" s="88">
        <f t="shared" si="120"/>
        <v>0</v>
      </c>
      <c r="L372" s="88">
        <f t="shared" si="121"/>
        <v>0</v>
      </c>
      <c r="M372" s="103">
        <f t="shared" si="122"/>
        <v>0</v>
      </c>
    </row>
    <row r="373" ht="15" spans="1:13">
      <c r="A373" s="85" t="s">
        <v>867</v>
      </c>
      <c r="B373" s="85" t="s">
        <v>868</v>
      </c>
      <c r="C373" s="85" t="s">
        <v>30</v>
      </c>
      <c r="D373" s="86" t="s">
        <v>869</v>
      </c>
      <c r="E373" s="85" t="s">
        <v>32</v>
      </c>
      <c r="F373" s="85" t="s">
        <v>45</v>
      </c>
      <c r="G373" s="88">
        <v>28</v>
      </c>
      <c r="H373" s="88"/>
      <c r="I373" s="88">
        <f t="shared" si="119"/>
        <v>0</v>
      </c>
      <c r="J373" s="88"/>
      <c r="K373" s="88">
        <f t="shared" si="120"/>
        <v>0</v>
      </c>
      <c r="L373" s="88">
        <f t="shared" si="121"/>
        <v>0</v>
      </c>
      <c r="M373" s="103">
        <f t="shared" si="122"/>
        <v>0</v>
      </c>
    </row>
    <row r="374" ht="30" spans="1:13">
      <c r="A374" s="85" t="s">
        <v>870</v>
      </c>
      <c r="B374" s="85" t="s">
        <v>871</v>
      </c>
      <c r="C374" s="85" t="s">
        <v>361</v>
      </c>
      <c r="D374" s="86" t="s">
        <v>872</v>
      </c>
      <c r="E374" s="85" t="s">
        <v>32</v>
      </c>
      <c r="F374" s="85" t="s">
        <v>45</v>
      </c>
      <c r="G374" s="88">
        <v>28</v>
      </c>
      <c r="H374" s="88"/>
      <c r="I374" s="88">
        <f t="shared" si="119"/>
        <v>0</v>
      </c>
      <c r="J374" s="88"/>
      <c r="K374" s="88">
        <f t="shared" si="120"/>
        <v>0</v>
      </c>
      <c r="L374" s="88">
        <f t="shared" si="121"/>
        <v>0</v>
      </c>
      <c r="M374" s="103">
        <f t="shared" si="122"/>
        <v>0</v>
      </c>
    </row>
    <row r="375" ht="15" spans="1:13">
      <c r="A375" s="89" t="s">
        <v>102</v>
      </c>
      <c r="B375" s="89"/>
      <c r="C375" s="89"/>
      <c r="D375" s="89"/>
      <c r="E375" s="89"/>
      <c r="F375" s="89"/>
      <c r="G375" s="89"/>
      <c r="H375" s="89"/>
      <c r="I375" s="104">
        <f>ROUND(SUM(I364:I374),2)</f>
        <v>0</v>
      </c>
      <c r="J375" s="104"/>
      <c r="K375" s="104">
        <f t="shared" ref="K375:M375" si="123">ROUND(SUM(K364:K374),2)</f>
        <v>0</v>
      </c>
      <c r="L375" s="104"/>
      <c r="M375" s="104">
        <f t="shared" si="123"/>
        <v>0</v>
      </c>
    </row>
    <row r="376" ht="15" customHeight="1" spans="1:13">
      <c r="A376" s="90"/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106"/>
    </row>
    <row r="377" ht="15" spans="1:13">
      <c r="A377" s="83">
        <v>12</v>
      </c>
      <c r="B377" s="84"/>
      <c r="C377" s="84"/>
      <c r="D377" s="84" t="s">
        <v>873</v>
      </c>
      <c r="E377" s="84"/>
      <c r="F377" s="84"/>
      <c r="G377" s="84"/>
      <c r="H377" s="84"/>
      <c r="I377" s="84"/>
      <c r="J377" s="84"/>
      <c r="K377" s="84"/>
      <c r="L377" s="84"/>
      <c r="M377" s="84"/>
    </row>
    <row r="378" ht="30" spans="1:13">
      <c r="A378" s="85" t="s">
        <v>874</v>
      </c>
      <c r="B378" s="85" t="s">
        <v>875</v>
      </c>
      <c r="C378" s="85" t="s">
        <v>30</v>
      </c>
      <c r="D378" s="86" t="s">
        <v>876</v>
      </c>
      <c r="E378" s="85" t="s">
        <v>32</v>
      </c>
      <c r="F378" s="85" t="s">
        <v>45</v>
      </c>
      <c r="G378" s="88">
        <v>1</v>
      </c>
      <c r="H378" s="88"/>
      <c r="I378" s="88">
        <f t="shared" ref="I378:I383" si="124">ROUND(G378*H378,2)</f>
        <v>0</v>
      </c>
      <c r="J378" s="88"/>
      <c r="K378" s="88">
        <f t="shared" ref="K378:K383" si="125">ROUND(G378*J378,2)</f>
        <v>0</v>
      </c>
      <c r="L378" s="88">
        <f t="shared" ref="L378:L383" si="126">ROUND(H378+J378,2)</f>
        <v>0</v>
      </c>
      <c r="M378" s="103">
        <f t="shared" ref="M378:M383" si="127">ROUND(G378*L378,2)</f>
        <v>0</v>
      </c>
    </row>
    <row r="379" ht="30" spans="1:13">
      <c r="A379" s="85" t="s">
        <v>877</v>
      </c>
      <c r="B379" s="85" t="s">
        <v>878</v>
      </c>
      <c r="C379" s="85" t="s">
        <v>30</v>
      </c>
      <c r="D379" s="86" t="s">
        <v>879</v>
      </c>
      <c r="E379" s="85" t="s">
        <v>32</v>
      </c>
      <c r="F379" s="85" t="s">
        <v>45</v>
      </c>
      <c r="G379" s="88">
        <v>2</v>
      </c>
      <c r="H379" s="88"/>
      <c r="I379" s="88">
        <f t="shared" si="124"/>
        <v>0</v>
      </c>
      <c r="J379" s="88"/>
      <c r="K379" s="88">
        <f t="shared" si="125"/>
        <v>0</v>
      </c>
      <c r="L379" s="88">
        <f t="shared" si="126"/>
        <v>0</v>
      </c>
      <c r="M379" s="103">
        <f t="shared" si="127"/>
        <v>0</v>
      </c>
    </row>
    <row r="380" ht="30" spans="1:13">
      <c r="A380" s="85" t="s">
        <v>880</v>
      </c>
      <c r="B380" s="85" t="s">
        <v>881</v>
      </c>
      <c r="C380" s="85" t="s">
        <v>30</v>
      </c>
      <c r="D380" s="86" t="s">
        <v>882</v>
      </c>
      <c r="E380" s="85" t="s">
        <v>32</v>
      </c>
      <c r="F380" s="85" t="s">
        <v>45</v>
      </c>
      <c r="G380" s="88">
        <v>1</v>
      </c>
      <c r="H380" s="88"/>
      <c r="I380" s="88">
        <f t="shared" si="124"/>
        <v>0</v>
      </c>
      <c r="J380" s="88"/>
      <c r="K380" s="88">
        <f t="shared" si="125"/>
        <v>0</v>
      </c>
      <c r="L380" s="88">
        <f t="shared" si="126"/>
        <v>0</v>
      </c>
      <c r="M380" s="103">
        <f t="shared" si="127"/>
        <v>0</v>
      </c>
    </row>
    <row r="381" ht="30" spans="1:13">
      <c r="A381" s="85" t="s">
        <v>883</v>
      </c>
      <c r="B381" s="85" t="s">
        <v>884</v>
      </c>
      <c r="C381" s="85" t="s">
        <v>30</v>
      </c>
      <c r="D381" s="86" t="s">
        <v>885</v>
      </c>
      <c r="E381" s="85" t="s">
        <v>32</v>
      </c>
      <c r="F381" s="85" t="s">
        <v>45</v>
      </c>
      <c r="G381" s="88">
        <v>1</v>
      </c>
      <c r="H381" s="88"/>
      <c r="I381" s="88">
        <f t="shared" si="124"/>
        <v>0</v>
      </c>
      <c r="J381" s="88"/>
      <c r="K381" s="88">
        <f t="shared" si="125"/>
        <v>0</v>
      </c>
      <c r="L381" s="88">
        <f t="shared" si="126"/>
        <v>0</v>
      </c>
      <c r="M381" s="103">
        <f t="shared" si="127"/>
        <v>0</v>
      </c>
    </row>
    <row r="382" ht="30" spans="1:13">
      <c r="A382" s="85" t="s">
        <v>886</v>
      </c>
      <c r="B382" s="85" t="s">
        <v>887</v>
      </c>
      <c r="C382" s="85" t="s">
        <v>361</v>
      </c>
      <c r="D382" s="86" t="s">
        <v>888</v>
      </c>
      <c r="E382" s="85" t="s">
        <v>32</v>
      </c>
      <c r="F382" s="85" t="s">
        <v>45</v>
      </c>
      <c r="G382" s="88">
        <v>1</v>
      </c>
      <c r="H382" s="88"/>
      <c r="I382" s="88">
        <f t="shared" si="124"/>
        <v>0</v>
      </c>
      <c r="J382" s="88"/>
      <c r="K382" s="88">
        <f t="shared" si="125"/>
        <v>0</v>
      </c>
      <c r="L382" s="88">
        <f t="shared" si="126"/>
        <v>0</v>
      </c>
      <c r="M382" s="103">
        <f t="shared" si="127"/>
        <v>0</v>
      </c>
    </row>
    <row r="383" ht="45" spans="1:13">
      <c r="A383" s="85" t="s">
        <v>889</v>
      </c>
      <c r="B383" s="85" t="s">
        <v>890</v>
      </c>
      <c r="C383" s="85" t="s">
        <v>361</v>
      </c>
      <c r="D383" s="86" t="s">
        <v>891</v>
      </c>
      <c r="E383" s="85" t="s">
        <v>32</v>
      </c>
      <c r="F383" s="85" t="s">
        <v>409</v>
      </c>
      <c r="G383" s="88">
        <v>1</v>
      </c>
      <c r="H383" s="88"/>
      <c r="I383" s="88">
        <f t="shared" si="124"/>
        <v>0</v>
      </c>
      <c r="J383" s="88"/>
      <c r="K383" s="88">
        <f t="shared" si="125"/>
        <v>0</v>
      </c>
      <c r="L383" s="88">
        <f t="shared" si="126"/>
        <v>0</v>
      </c>
      <c r="M383" s="103">
        <f t="shared" si="127"/>
        <v>0</v>
      </c>
    </row>
    <row r="384" ht="15" spans="1:13">
      <c r="A384" s="89" t="s">
        <v>102</v>
      </c>
      <c r="B384" s="89"/>
      <c r="C384" s="89"/>
      <c r="D384" s="89"/>
      <c r="E384" s="89"/>
      <c r="F384" s="89"/>
      <c r="G384" s="89"/>
      <c r="H384" s="89"/>
      <c r="I384" s="104">
        <f>ROUND(SUM(I378:I383),2)</f>
        <v>0</v>
      </c>
      <c r="J384" s="104"/>
      <c r="K384" s="104">
        <f>ROUND(SUM(K378:K383),2)</f>
        <v>0</v>
      </c>
      <c r="L384" s="105"/>
      <c r="M384" s="104">
        <f>ROUND(SUM(M378:M383),2)</f>
        <v>0</v>
      </c>
    </row>
    <row r="385" ht="15" customHeight="1" spans="1:13">
      <c r="A385" s="90"/>
      <c r="B385" s="91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106"/>
    </row>
    <row r="386" ht="15" spans="1:13">
      <c r="A386" s="83">
        <v>13</v>
      </c>
      <c r="B386" s="84"/>
      <c r="C386" s="84"/>
      <c r="D386" s="84" t="s">
        <v>892</v>
      </c>
      <c r="E386" s="84"/>
      <c r="F386" s="84"/>
      <c r="G386" s="84"/>
      <c r="H386" s="84"/>
      <c r="I386" s="84"/>
      <c r="J386" s="84"/>
      <c r="K386" s="84"/>
      <c r="L386" s="84"/>
      <c r="M386" s="84"/>
    </row>
    <row r="387" ht="15" spans="1:13">
      <c r="A387" s="83" t="s">
        <v>893</v>
      </c>
      <c r="B387" s="84"/>
      <c r="C387" s="84"/>
      <c r="D387" s="84" t="s">
        <v>894</v>
      </c>
      <c r="E387" s="84"/>
      <c r="F387" s="84"/>
      <c r="G387" s="84"/>
      <c r="H387" s="84"/>
      <c r="I387" s="84"/>
      <c r="J387" s="84"/>
      <c r="K387" s="84"/>
      <c r="L387" s="84"/>
      <c r="M387" s="84"/>
    </row>
    <row r="388" ht="30" spans="1:13">
      <c r="A388" s="85" t="s">
        <v>895</v>
      </c>
      <c r="B388" s="85" t="s">
        <v>896</v>
      </c>
      <c r="C388" s="85" t="s">
        <v>30</v>
      </c>
      <c r="D388" s="86" t="s">
        <v>897</v>
      </c>
      <c r="E388" s="85" t="s">
        <v>32</v>
      </c>
      <c r="F388" s="85" t="s">
        <v>107</v>
      </c>
      <c r="G388" s="88">
        <v>13.75</v>
      </c>
      <c r="H388" s="88"/>
      <c r="I388" s="88">
        <f t="shared" ref="I388:I394" si="128">ROUND(G388*H388,2)</f>
        <v>0</v>
      </c>
      <c r="J388" s="88"/>
      <c r="K388" s="88">
        <f t="shared" ref="K388:K394" si="129">ROUND(G388*J388,2)</f>
        <v>0</v>
      </c>
      <c r="L388" s="88">
        <f t="shared" ref="L388:L394" si="130">ROUND(H388+J388,2)</f>
        <v>0</v>
      </c>
      <c r="M388" s="103">
        <f t="shared" ref="M388:M394" si="131">ROUND(G388*L388,2)</f>
        <v>0</v>
      </c>
    </row>
    <row r="389" ht="30" spans="1:13">
      <c r="A389" s="85" t="s">
        <v>898</v>
      </c>
      <c r="B389" s="85" t="s">
        <v>899</v>
      </c>
      <c r="C389" s="85" t="s">
        <v>30</v>
      </c>
      <c r="D389" s="86" t="s">
        <v>900</v>
      </c>
      <c r="E389" s="85" t="s">
        <v>32</v>
      </c>
      <c r="F389" s="85" t="s">
        <v>52</v>
      </c>
      <c r="G389" s="88">
        <v>262.97</v>
      </c>
      <c r="H389" s="88"/>
      <c r="I389" s="88">
        <f t="shared" si="128"/>
        <v>0</v>
      </c>
      <c r="J389" s="88"/>
      <c r="K389" s="88">
        <f t="shared" si="129"/>
        <v>0</v>
      </c>
      <c r="L389" s="88">
        <f t="shared" si="130"/>
        <v>0</v>
      </c>
      <c r="M389" s="103">
        <f t="shared" si="131"/>
        <v>0</v>
      </c>
    </row>
    <row r="390" ht="30" spans="1:13">
      <c r="A390" s="85" t="s">
        <v>901</v>
      </c>
      <c r="B390" s="85" t="s">
        <v>902</v>
      </c>
      <c r="C390" s="85" t="s">
        <v>30</v>
      </c>
      <c r="D390" s="86" t="s">
        <v>903</v>
      </c>
      <c r="E390" s="85" t="s">
        <v>32</v>
      </c>
      <c r="F390" s="85" t="s">
        <v>107</v>
      </c>
      <c r="G390" s="88">
        <v>28.8</v>
      </c>
      <c r="H390" s="88"/>
      <c r="I390" s="88">
        <f t="shared" si="128"/>
        <v>0</v>
      </c>
      <c r="J390" s="88"/>
      <c r="K390" s="88">
        <f t="shared" si="129"/>
        <v>0</v>
      </c>
      <c r="L390" s="88">
        <f t="shared" si="130"/>
        <v>0</v>
      </c>
      <c r="M390" s="103">
        <f t="shared" si="131"/>
        <v>0</v>
      </c>
    </row>
    <row r="391" ht="30" spans="1:13">
      <c r="A391" s="85" t="s">
        <v>904</v>
      </c>
      <c r="B391" s="85" t="s">
        <v>905</v>
      </c>
      <c r="C391" s="85" t="s">
        <v>30</v>
      </c>
      <c r="D391" s="86" t="s">
        <v>906</v>
      </c>
      <c r="E391" s="85" t="s">
        <v>32</v>
      </c>
      <c r="F391" s="85" t="s">
        <v>52</v>
      </c>
      <c r="G391" s="88">
        <v>7.76</v>
      </c>
      <c r="H391" s="88"/>
      <c r="I391" s="88">
        <f t="shared" si="128"/>
        <v>0</v>
      </c>
      <c r="J391" s="88"/>
      <c r="K391" s="88">
        <f t="shared" si="129"/>
        <v>0</v>
      </c>
      <c r="L391" s="88">
        <f t="shared" si="130"/>
        <v>0</v>
      </c>
      <c r="M391" s="103">
        <f t="shared" si="131"/>
        <v>0</v>
      </c>
    </row>
    <row r="392" ht="30" spans="1:13">
      <c r="A392" s="85" t="s">
        <v>907</v>
      </c>
      <c r="B392" s="85" t="s">
        <v>908</v>
      </c>
      <c r="C392" s="85" t="s">
        <v>361</v>
      </c>
      <c r="D392" s="86" t="s">
        <v>909</v>
      </c>
      <c r="E392" s="85" t="s">
        <v>32</v>
      </c>
      <c r="F392" s="85" t="s">
        <v>52</v>
      </c>
      <c r="G392" s="88">
        <v>192.8</v>
      </c>
      <c r="H392" s="88"/>
      <c r="I392" s="88">
        <f t="shared" si="128"/>
        <v>0</v>
      </c>
      <c r="J392" s="88"/>
      <c r="K392" s="88">
        <f t="shared" si="129"/>
        <v>0</v>
      </c>
      <c r="L392" s="88">
        <f t="shared" si="130"/>
        <v>0</v>
      </c>
      <c r="M392" s="103">
        <f t="shared" si="131"/>
        <v>0</v>
      </c>
    </row>
    <row r="393" ht="30" spans="1:13">
      <c r="A393" s="85" t="s">
        <v>910</v>
      </c>
      <c r="B393" s="85" t="s">
        <v>911</v>
      </c>
      <c r="C393" s="85" t="s">
        <v>361</v>
      </c>
      <c r="D393" s="86" t="s">
        <v>912</v>
      </c>
      <c r="E393" s="85" t="s">
        <v>32</v>
      </c>
      <c r="F393" s="85" t="s">
        <v>107</v>
      </c>
      <c r="G393" s="88">
        <v>149.66</v>
      </c>
      <c r="H393" s="88"/>
      <c r="I393" s="88">
        <f t="shared" si="128"/>
        <v>0</v>
      </c>
      <c r="J393" s="88"/>
      <c r="K393" s="88">
        <f t="shared" si="129"/>
        <v>0</v>
      </c>
      <c r="L393" s="88">
        <f t="shared" si="130"/>
        <v>0</v>
      </c>
      <c r="M393" s="103">
        <f t="shared" si="131"/>
        <v>0</v>
      </c>
    </row>
    <row r="394" ht="15" spans="1:13">
      <c r="A394" s="85" t="s">
        <v>913</v>
      </c>
      <c r="B394" s="85" t="s">
        <v>914</v>
      </c>
      <c r="C394" s="85" t="s">
        <v>30</v>
      </c>
      <c r="D394" s="86" t="s">
        <v>915</v>
      </c>
      <c r="E394" s="85" t="s">
        <v>32</v>
      </c>
      <c r="F394" s="85" t="s">
        <v>107</v>
      </c>
      <c r="G394" s="88">
        <v>7.4</v>
      </c>
      <c r="H394" s="88"/>
      <c r="I394" s="88">
        <f t="shared" si="128"/>
        <v>0</v>
      </c>
      <c r="J394" s="88"/>
      <c r="K394" s="88">
        <f t="shared" si="129"/>
        <v>0</v>
      </c>
      <c r="L394" s="88">
        <f t="shared" si="130"/>
        <v>0</v>
      </c>
      <c r="M394" s="103">
        <f t="shared" si="131"/>
        <v>0</v>
      </c>
    </row>
    <row r="395" ht="15" spans="1:13">
      <c r="A395" s="89" t="s">
        <v>102</v>
      </c>
      <c r="B395" s="89"/>
      <c r="C395" s="89"/>
      <c r="D395" s="89"/>
      <c r="E395" s="89"/>
      <c r="F395" s="89"/>
      <c r="G395" s="89"/>
      <c r="H395" s="89"/>
      <c r="I395" s="104">
        <f>ROUND(SUM(I388:I394),2)</f>
        <v>0</v>
      </c>
      <c r="J395" s="104"/>
      <c r="K395" s="104">
        <f>ROUND(SUM(K388:K394),2)</f>
        <v>0</v>
      </c>
      <c r="L395" s="105"/>
      <c r="M395" s="104">
        <f>ROUND(SUM(M388:M394),2)</f>
        <v>0</v>
      </c>
    </row>
    <row r="396" ht="15" customHeight="1" spans="1:13">
      <c r="A396" s="90"/>
      <c r="B396" s="91"/>
      <c r="C396" s="91"/>
      <c r="D396" s="91"/>
      <c r="E396" s="91"/>
      <c r="F396" s="91"/>
      <c r="G396" s="91"/>
      <c r="H396" s="91"/>
      <c r="I396" s="91"/>
      <c r="J396" s="91"/>
      <c r="K396" s="91"/>
      <c r="L396" s="91"/>
      <c r="M396" s="106"/>
    </row>
    <row r="397" ht="15" spans="1:13">
      <c r="A397" s="83" t="s">
        <v>916</v>
      </c>
      <c r="B397" s="84"/>
      <c r="C397" s="84"/>
      <c r="D397" s="84" t="s">
        <v>917</v>
      </c>
      <c r="E397" s="84"/>
      <c r="F397" s="84"/>
      <c r="G397" s="84"/>
      <c r="H397" s="84"/>
      <c r="I397" s="84"/>
      <c r="J397" s="84"/>
      <c r="K397" s="84"/>
      <c r="L397" s="84"/>
      <c r="M397" s="84"/>
    </row>
    <row r="398" ht="30" spans="1:16">
      <c r="A398" s="85" t="s">
        <v>918</v>
      </c>
      <c r="B398" s="85" t="s">
        <v>390</v>
      </c>
      <c r="C398" s="85" t="s">
        <v>30</v>
      </c>
      <c r="D398" s="86" t="s">
        <v>391</v>
      </c>
      <c r="E398" s="85" t="s">
        <v>32</v>
      </c>
      <c r="F398" s="85" t="s">
        <v>107</v>
      </c>
      <c r="G398" s="88">
        <v>20.29</v>
      </c>
      <c r="H398" s="88"/>
      <c r="I398" s="88">
        <f t="shared" ref="I398:I408" si="132">ROUND(G398*H398,2)</f>
        <v>0</v>
      </c>
      <c r="J398" s="88"/>
      <c r="K398" s="88">
        <f t="shared" ref="K398:K408" si="133">ROUND(G398*J398,2)</f>
        <v>0</v>
      </c>
      <c r="L398" s="88">
        <f t="shared" ref="L398:L408" si="134">ROUND(H398+J398,2)</f>
        <v>0</v>
      </c>
      <c r="M398" s="103">
        <f t="shared" ref="M398:M408" si="135">ROUND(G398*L398,2)</f>
        <v>0</v>
      </c>
      <c r="P398" s="60"/>
    </row>
    <row r="399" ht="54.75" customHeight="1" spans="1:13">
      <c r="A399" s="85" t="s">
        <v>919</v>
      </c>
      <c r="B399" s="85" t="s">
        <v>920</v>
      </c>
      <c r="C399" s="85" t="s">
        <v>361</v>
      </c>
      <c r="D399" s="86" t="s">
        <v>921</v>
      </c>
      <c r="E399" s="85" t="s">
        <v>32</v>
      </c>
      <c r="F399" s="85" t="s">
        <v>52</v>
      </c>
      <c r="G399" s="88">
        <v>163.31</v>
      </c>
      <c r="H399" s="88"/>
      <c r="I399" s="88">
        <f t="shared" si="132"/>
        <v>0</v>
      </c>
      <c r="J399" s="88"/>
      <c r="K399" s="88">
        <f t="shared" si="133"/>
        <v>0</v>
      </c>
      <c r="L399" s="88">
        <f t="shared" si="134"/>
        <v>0</v>
      </c>
      <c r="M399" s="103">
        <f t="shared" si="135"/>
        <v>0</v>
      </c>
    </row>
    <row r="400" ht="45" spans="1:13">
      <c r="A400" s="85" t="s">
        <v>922</v>
      </c>
      <c r="B400" s="85" t="s">
        <v>923</v>
      </c>
      <c r="C400" s="85" t="s">
        <v>30</v>
      </c>
      <c r="D400" s="86" t="s">
        <v>924</v>
      </c>
      <c r="E400" s="85" t="s">
        <v>32</v>
      </c>
      <c r="F400" s="85" t="s">
        <v>52</v>
      </c>
      <c r="G400" s="88">
        <v>160.65</v>
      </c>
      <c r="H400" s="88"/>
      <c r="I400" s="88">
        <f t="shared" si="132"/>
        <v>0</v>
      </c>
      <c r="J400" s="88"/>
      <c r="K400" s="88">
        <f t="shared" si="133"/>
        <v>0</v>
      </c>
      <c r="L400" s="88">
        <f t="shared" si="134"/>
        <v>0</v>
      </c>
      <c r="M400" s="103">
        <f t="shared" si="135"/>
        <v>0</v>
      </c>
    </row>
    <row r="401" ht="60" spans="1:13">
      <c r="A401" s="85" t="s">
        <v>925</v>
      </c>
      <c r="B401" s="85" t="s">
        <v>926</v>
      </c>
      <c r="C401" s="85" t="s">
        <v>30</v>
      </c>
      <c r="D401" s="86" t="s">
        <v>927</v>
      </c>
      <c r="E401" s="85" t="s">
        <v>32</v>
      </c>
      <c r="F401" s="85" t="s">
        <v>52</v>
      </c>
      <c r="G401" s="88">
        <v>183.81</v>
      </c>
      <c r="H401" s="88"/>
      <c r="I401" s="88">
        <f t="shared" si="132"/>
        <v>0</v>
      </c>
      <c r="J401" s="88"/>
      <c r="K401" s="88">
        <f t="shared" si="133"/>
        <v>0</v>
      </c>
      <c r="L401" s="88">
        <f t="shared" si="134"/>
        <v>0</v>
      </c>
      <c r="M401" s="103">
        <f t="shared" si="135"/>
        <v>0</v>
      </c>
    </row>
    <row r="402" ht="45" spans="1:13">
      <c r="A402" s="85" t="s">
        <v>928</v>
      </c>
      <c r="B402" s="85" t="s">
        <v>929</v>
      </c>
      <c r="C402" s="85" t="s">
        <v>30</v>
      </c>
      <c r="D402" s="86" t="s">
        <v>930</v>
      </c>
      <c r="E402" s="85" t="s">
        <v>32</v>
      </c>
      <c r="F402" s="85" t="s">
        <v>52</v>
      </c>
      <c r="G402" s="88">
        <v>344.46</v>
      </c>
      <c r="H402" s="88"/>
      <c r="I402" s="88">
        <f t="shared" si="132"/>
        <v>0</v>
      </c>
      <c r="J402" s="88"/>
      <c r="K402" s="88">
        <f t="shared" si="133"/>
        <v>0</v>
      </c>
      <c r="L402" s="88">
        <f t="shared" si="134"/>
        <v>0</v>
      </c>
      <c r="M402" s="103">
        <f t="shared" si="135"/>
        <v>0</v>
      </c>
    </row>
    <row r="403" ht="45" spans="1:13">
      <c r="A403" s="85" t="s">
        <v>931</v>
      </c>
      <c r="B403" s="85" t="s">
        <v>932</v>
      </c>
      <c r="C403" s="85" t="s">
        <v>30</v>
      </c>
      <c r="D403" s="86" t="s">
        <v>933</v>
      </c>
      <c r="E403" s="85" t="s">
        <v>32</v>
      </c>
      <c r="F403" s="85" t="s">
        <v>52</v>
      </c>
      <c r="G403" s="88">
        <v>192.81</v>
      </c>
      <c r="H403" s="88"/>
      <c r="I403" s="88">
        <f t="shared" si="132"/>
        <v>0</v>
      </c>
      <c r="J403" s="88"/>
      <c r="K403" s="88">
        <f t="shared" si="133"/>
        <v>0</v>
      </c>
      <c r="L403" s="88">
        <f t="shared" si="134"/>
        <v>0</v>
      </c>
      <c r="M403" s="103">
        <f t="shared" si="135"/>
        <v>0</v>
      </c>
    </row>
    <row r="404" ht="27" customHeight="1" spans="1:13">
      <c r="A404" s="85" t="s">
        <v>934</v>
      </c>
      <c r="B404" s="85" t="s">
        <v>935</v>
      </c>
      <c r="C404" s="85" t="s">
        <v>30</v>
      </c>
      <c r="D404" s="86" t="s">
        <v>936</v>
      </c>
      <c r="E404" s="85" t="s">
        <v>32</v>
      </c>
      <c r="F404" s="85" t="s">
        <v>52</v>
      </c>
      <c r="G404" s="88">
        <v>195.9</v>
      </c>
      <c r="H404" s="88"/>
      <c r="I404" s="88">
        <f t="shared" si="132"/>
        <v>0</v>
      </c>
      <c r="J404" s="88"/>
      <c r="K404" s="88">
        <f t="shared" si="133"/>
        <v>0</v>
      </c>
      <c r="L404" s="88">
        <f t="shared" si="134"/>
        <v>0</v>
      </c>
      <c r="M404" s="103">
        <f t="shared" si="135"/>
        <v>0</v>
      </c>
    </row>
    <row r="405" ht="31.5" customHeight="1" spans="1:13">
      <c r="A405" s="85" t="s">
        <v>937</v>
      </c>
      <c r="B405" s="85" t="s">
        <v>938</v>
      </c>
      <c r="C405" s="85" t="s">
        <v>30</v>
      </c>
      <c r="D405" s="86" t="s">
        <v>939</v>
      </c>
      <c r="E405" s="85" t="s">
        <v>32</v>
      </c>
      <c r="F405" s="85" t="s">
        <v>52</v>
      </c>
      <c r="G405" s="88">
        <v>344.46</v>
      </c>
      <c r="H405" s="88"/>
      <c r="I405" s="88">
        <f t="shared" si="132"/>
        <v>0</v>
      </c>
      <c r="J405" s="88"/>
      <c r="K405" s="88">
        <f t="shared" si="133"/>
        <v>0</v>
      </c>
      <c r="L405" s="88">
        <f t="shared" si="134"/>
        <v>0</v>
      </c>
      <c r="M405" s="103">
        <f t="shared" si="135"/>
        <v>0</v>
      </c>
    </row>
    <row r="406" ht="34.5" customHeight="1" spans="1:13">
      <c r="A406" s="85" t="s">
        <v>940</v>
      </c>
      <c r="B406" s="85" t="s">
        <v>941</v>
      </c>
      <c r="C406" s="85" t="s">
        <v>361</v>
      </c>
      <c r="D406" s="86" t="s">
        <v>942</v>
      </c>
      <c r="E406" s="85" t="s">
        <v>32</v>
      </c>
      <c r="F406" s="85" t="s">
        <v>52</v>
      </c>
      <c r="G406" s="88">
        <v>195.9</v>
      </c>
      <c r="H406" s="88"/>
      <c r="I406" s="88">
        <f t="shared" si="132"/>
        <v>0</v>
      </c>
      <c r="J406" s="88"/>
      <c r="K406" s="88">
        <f t="shared" si="133"/>
        <v>0</v>
      </c>
      <c r="L406" s="88">
        <f t="shared" si="134"/>
        <v>0</v>
      </c>
      <c r="M406" s="103">
        <f t="shared" si="135"/>
        <v>0</v>
      </c>
    </row>
    <row r="407" ht="46.5" customHeight="1" spans="1:13">
      <c r="A407" s="85" t="s">
        <v>943</v>
      </c>
      <c r="B407" s="85" t="s">
        <v>944</v>
      </c>
      <c r="C407" s="85" t="s">
        <v>361</v>
      </c>
      <c r="D407" s="86" t="s">
        <v>945</v>
      </c>
      <c r="E407" s="85" t="s">
        <v>32</v>
      </c>
      <c r="F407" s="85" t="s">
        <v>52</v>
      </c>
      <c r="G407" s="88">
        <v>344.46</v>
      </c>
      <c r="H407" s="88"/>
      <c r="I407" s="88">
        <f t="shared" si="132"/>
        <v>0</v>
      </c>
      <c r="J407" s="88"/>
      <c r="K407" s="88">
        <f t="shared" si="133"/>
        <v>0</v>
      </c>
      <c r="L407" s="88">
        <f t="shared" si="134"/>
        <v>0</v>
      </c>
      <c r="M407" s="103">
        <f t="shared" si="135"/>
        <v>0</v>
      </c>
    </row>
    <row r="408" ht="45" spans="1:13">
      <c r="A408" s="85" t="s">
        <v>946</v>
      </c>
      <c r="B408" s="85" t="s">
        <v>947</v>
      </c>
      <c r="C408" s="85" t="s">
        <v>30</v>
      </c>
      <c r="D408" s="86" t="s">
        <v>948</v>
      </c>
      <c r="E408" s="85" t="s">
        <v>32</v>
      </c>
      <c r="F408" s="85" t="s">
        <v>52</v>
      </c>
      <c r="G408" s="88">
        <v>192.81</v>
      </c>
      <c r="H408" s="88"/>
      <c r="I408" s="88">
        <f t="shared" si="132"/>
        <v>0</v>
      </c>
      <c r="J408" s="88"/>
      <c r="K408" s="88">
        <f t="shared" si="133"/>
        <v>0</v>
      </c>
      <c r="L408" s="88">
        <f t="shared" si="134"/>
        <v>0</v>
      </c>
      <c r="M408" s="103">
        <f t="shared" si="135"/>
        <v>0</v>
      </c>
    </row>
    <row r="409" ht="15" spans="1:13">
      <c r="A409" s="89" t="s">
        <v>102</v>
      </c>
      <c r="B409" s="89"/>
      <c r="C409" s="89"/>
      <c r="D409" s="89"/>
      <c r="E409" s="89"/>
      <c r="F409" s="89"/>
      <c r="G409" s="89"/>
      <c r="H409" s="89"/>
      <c r="I409" s="104">
        <f>ROUND(SUM(I398:I408),2)</f>
        <v>0</v>
      </c>
      <c r="J409" s="104"/>
      <c r="K409" s="104">
        <f>ROUND(SUM(K398:K408),2)</f>
        <v>0</v>
      </c>
      <c r="L409" s="105"/>
      <c r="M409" s="104">
        <f>ROUND(SUM(M398:M408),2)</f>
        <v>0</v>
      </c>
    </row>
    <row r="410" ht="15" customHeight="1" spans="1:13">
      <c r="A410" s="90"/>
      <c r="B410" s="91"/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106"/>
    </row>
    <row r="411" ht="15" spans="1:13">
      <c r="A411" s="83" t="s">
        <v>949</v>
      </c>
      <c r="B411" s="84"/>
      <c r="C411" s="84"/>
      <c r="D411" s="84" t="s">
        <v>950</v>
      </c>
      <c r="E411" s="84"/>
      <c r="F411" s="84"/>
      <c r="G411" s="84"/>
      <c r="H411" s="84"/>
      <c r="I411" s="84"/>
      <c r="J411" s="84"/>
      <c r="K411" s="84"/>
      <c r="L411" s="84"/>
      <c r="M411" s="84"/>
    </row>
    <row r="412" ht="48.75" customHeight="1" spans="1:13">
      <c r="A412" s="85" t="s">
        <v>951</v>
      </c>
      <c r="B412" s="85" t="s">
        <v>952</v>
      </c>
      <c r="C412" s="85" t="s">
        <v>30</v>
      </c>
      <c r="D412" s="86" t="s">
        <v>953</v>
      </c>
      <c r="E412" s="85" t="s">
        <v>32</v>
      </c>
      <c r="F412" s="85" t="s">
        <v>52</v>
      </c>
      <c r="G412" s="88">
        <v>230.1</v>
      </c>
      <c r="H412" s="88"/>
      <c r="I412" s="88">
        <f t="shared" ref="I412:I416" si="136">ROUND(G412*H412,2)</f>
        <v>0</v>
      </c>
      <c r="J412" s="88"/>
      <c r="K412" s="88">
        <f t="shared" ref="K412:K416" si="137">ROUND(G412*J412,2)</f>
        <v>0</v>
      </c>
      <c r="L412" s="88">
        <f t="shared" ref="L412:L416" si="138">ROUND(H412+J412,2)</f>
        <v>0</v>
      </c>
      <c r="M412" s="103">
        <f t="shared" ref="M412:M416" si="139">ROUND(G412*L412,2)</f>
        <v>0</v>
      </c>
    </row>
    <row r="413" ht="45" spans="1:13">
      <c r="A413" s="85" t="s">
        <v>954</v>
      </c>
      <c r="B413" s="85" t="s">
        <v>955</v>
      </c>
      <c r="C413" s="85" t="s">
        <v>30</v>
      </c>
      <c r="D413" s="86" t="s">
        <v>956</v>
      </c>
      <c r="E413" s="85" t="s">
        <v>32</v>
      </c>
      <c r="F413" s="85" t="s">
        <v>52</v>
      </c>
      <c r="G413" s="88">
        <v>34.25</v>
      </c>
      <c r="H413" s="88"/>
      <c r="I413" s="88">
        <f t="shared" si="136"/>
        <v>0</v>
      </c>
      <c r="J413" s="88"/>
      <c r="K413" s="88">
        <f t="shared" si="137"/>
        <v>0</v>
      </c>
      <c r="L413" s="88">
        <f t="shared" si="138"/>
        <v>0</v>
      </c>
      <c r="M413" s="103">
        <f t="shared" si="139"/>
        <v>0</v>
      </c>
    </row>
    <row r="414" ht="45" spans="1:13">
      <c r="A414" s="85" t="s">
        <v>957</v>
      </c>
      <c r="B414" s="85" t="s">
        <v>958</v>
      </c>
      <c r="C414" s="85" t="s">
        <v>30</v>
      </c>
      <c r="D414" s="86" t="s">
        <v>959</v>
      </c>
      <c r="E414" s="85" t="s">
        <v>32</v>
      </c>
      <c r="F414" s="85" t="s">
        <v>52</v>
      </c>
      <c r="G414" s="88">
        <v>230.1</v>
      </c>
      <c r="H414" s="88"/>
      <c r="I414" s="88">
        <f t="shared" si="136"/>
        <v>0</v>
      </c>
      <c r="J414" s="88"/>
      <c r="K414" s="88">
        <f t="shared" si="137"/>
        <v>0</v>
      </c>
      <c r="L414" s="88">
        <f t="shared" si="138"/>
        <v>0</v>
      </c>
      <c r="M414" s="103">
        <f t="shared" si="139"/>
        <v>0</v>
      </c>
    </row>
    <row r="415" ht="30" spans="1:13">
      <c r="A415" s="85" t="s">
        <v>960</v>
      </c>
      <c r="B415" s="85" t="s">
        <v>961</v>
      </c>
      <c r="C415" s="85" t="s">
        <v>30</v>
      </c>
      <c r="D415" s="86" t="s">
        <v>962</v>
      </c>
      <c r="E415" s="85" t="s">
        <v>32</v>
      </c>
      <c r="F415" s="85" t="s">
        <v>52</v>
      </c>
      <c r="G415" s="88">
        <v>230.1</v>
      </c>
      <c r="H415" s="88"/>
      <c r="I415" s="88">
        <f t="shared" si="136"/>
        <v>0</v>
      </c>
      <c r="J415" s="88"/>
      <c r="K415" s="88">
        <f t="shared" si="137"/>
        <v>0</v>
      </c>
      <c r="L415" s="88">
        <f t="shared" si="138"/>
        <v>0</v>
      </c>
      <c r="M415" s="103">
        <f t="shared" si="139"/>
        <v>0</v>
      </c>
    </row>
    <row r="416" ht="45" spans="1:13">
      <c r="A416" s="85" t="s">
        <v>963</v>
      </c>
      <c r="B416" s="85" t="s">
        <v>964</v>
      </c>
      <c r="C416" s="85" t="s">
        <v>361</v>
      </c>
      <c r="D416" s="86" t="s">
        <v>965</v>
      </c>
      <c r="E416" s="85" t="s">
        <v>32</v>
      </c>
      <c r="F416" s="85" t="s">
        <v>52</v>
      </c>
      <c r="G416" s="88">
        <v>230.1</v>
      </c>
      <c r="H416" s="88"/>
      <c r="I416" s="88">
        <f t="shared" si="136"/>
        <v>0</v>
      </c>
      <c r="J416" s="88"/>
      <c r="K416" s="88">
        <f t="shared" si="137"/>
        <v>0</v>
      </c>
      <c r="L416" s="88">
        <f t="shared" si="138"/>
        <v>0</v>
      </c>
      <c r="M416" s="103">
        <f t="shared" si="139"/>
        <v>0</v>
      </c>
    </row>
    <row r="417" ht="15" spans="1:13">
      <c r="A417" s="89" t="s">
        <v>102</v>
      </c>
      <c r="B417" s="89"/>
      <c r="C417" s="89"/>
      <c r="D417" s="89"/>
      <c r="E417" s="89"/>
      <c r="F417" s="89"/>
      <c r="G417" s="89"/>
      <c r="H417" s="89"/>
      <c r="I417" s="104">
        <f>ROUND(SUM(I412:I416),2)</f>
        <v>0</v>
      </c>
      <c r="J417" s="104"/>
      <c r="K417" s="104">
        <f>ROUND(SUM(K412:K416),2)</f>
        <v>0</v>
      </c>
      <c r="L417" s="105"/>
      <c r="M417" s="104">
        <f>ROUND(SUM(M412:M416),2)</f>
        <v>0</v>
      </c>
    </row>
    <row r="418" ht="15" customHeight="1" spans="1:13">
      <c r="A418" s="90"/>
      <c r="B418" s="91"/>
      <c r="C418" s="91"/>
      <c r="D418" s="91"/>
      <c r="E418" s="91"/>
      <c r="F418" s="91"/>
      <c r="G418" s="91"/>
      <c r="H418" s="91"/>
      <c r="I418" s="91"/>
      <c r="J418" s="91"/>
      <c r="K418" s="91"/>
      <c r="L418" s="91"/>
      <c r="M418" s="106"/>
    </row>
    <row r="419" ht="15" spans="1:13">
      <c r="A419" s="83">
        <v>14</v>
      </c>
      <c r="B419" s="84"/>
      <c r="C419" s="84"/>
      <c r="D419" s="84" t="s">
        <v>966</v>
      </c>
      <c r="E419" s="84"/>
      <c r="F419" s="84"/>
      <c r="G419" s="84"/>
      <c r="H419" s="84"/>
      <c r="I419" s="84"/>
      <c r="J419" s="84"/>
      <c r="K419" s="84"/>
      <c r="L419" s="84"/>
      <c r="M419" s="84"/>
    </row>
    <row r="420" ht="15" spans="1:13">
      <c r="A420" s="83" t="s">
        <v>967</v>
      </c>
      <c r="B420" s="84"/>
      <c r="C420" s="84"/>
      <c r="D420" s="84" t="s">
        <v>968</v>
      </c>
      <c r="E420" s="84"/>
      <c r="F420" s="84"/>
      <c r="G420" s="84"/>
      <c r="H420" s="84"/>
      <c r="I420" s="84"/>
      <c r="J420" s="84"/>
      <c r="K420" s="84"/>
      <c r="L420" s="84"/>
      <c r="M420" s="84"/>
    </row>
    <row r="421" ht="36.75" customHeight="1" spans="1:13">
      <c r="A421" s="85" t="s">
        <v>969</v>
      </c>
      <c r="B421" s="85" t="s">
        <v>970</v>
      </c>
      <c r="C421" s="85" t="s">
        <v>361</v>
      </c>
      <c r="D421" s="86" t="s">
        <v>971</v>
      </c>
      <c r="E421" s="85" t="s">
        <v>32</v>
      </c>
      <c r="F421" s="85" t="s">
        <v>409</v>
      </c>
      <c r="G421" s="88">
        <v>1</v>
      </c>
      <c r="H421" s="88"/>
      <c r="I421" s="88">
        <f t="shared" ref="I421:I427" si="140">ROUND(G421*H421,2)</f>
        <v>0</v>
      </c>
      <c r="J421" s="88"/>
      <c r="K421" s="88">
        <f t="shared" ref="K421:K427" si="141">ROUND(G421*J421,2)</f>
        <v>0</v>
      </c>
      <c r="L421" s="88">
        <f t="shared" ref="L421:L427" si="142">ROUND(H421+J421,2)</f>
        <v>0</v>
      </c>
      <c r="M421" s="103">
        <f t="shared" ref="M421:M427" si="143">ROUND(G421*L421,2)</f>
        <v>0</v>
      </c>
    </row>
    <row r="422" ht="39" customHeight="1" spans="1:13">
      <c r="A422" s="85" t="s">
        <v>972</v>
      </c>
      <c r="B422" s="85" t="s">
        <v>973</v>
      </c>
      <c r="C422" s="85" t="s">
        <v>361</v>
      </c>
      <c r="D422" s="86" t="s">
        <v>974</v>
      </c>
      <c r="E422" s="85" t="s">
        <v>32</v>
      </c>
      <c r="F422" s="85" t="s">
        <v>409</v>
      </c>
      <c r="G422" s="88">
        <v>1</v>
      </c>
      <c r="H422" s="88"/>
      <c r="I422" s="88">
        <f t="shared" si="140"/>
        <v>0</v>
      </c>
      <c r="J422" s="88"/>
      <c r="K422" s="88">
        <f t="shared" si="141"/>
        <v>0</v>
      </c>
      <c r="L422" s="88">
        <f t="shared" si="142"/>
        <v>0</v>
      </c>
      <c r="M422" s="103">
        <f t="shared" si="143"/>
        <v>0</v>
      </c>
    </row>
    <row r="423" ht="37.5" customHeight="1" spans="1:13">
      <c r="A423" s="85" t="s">
        <v>975</v>
      </c>
      <c r="B423" s="85" t="s">
        <v>976</v>
      </c>
      <c r="C423" s="85" t="s">
        <v>361</v>
      </c>
      <c r="D423" s="86" t="s">
        <v>977</v>
      </c>
      <c r="E423" s="85" t="s">
        <v>32</v>
      </c>
      <c r="F423" s="85" t="s">
        <v>45</v>
      </c>
      <c r="G423" s="88">
        <v>1</v>
      </c>
      <c r="H423" s="88"/>
      <c r="I423" s="88">
        <f t="shared" si="140"/>
        <v>0</v>
      </c>
      <c r="J423" s="88"/>
      <c r="K423" s="88">
        <f t="shared" si="141"/>
        <v>0</v>
      </c>
      <c r="L423" s="88">
        <f t="shared" si="142"/>
        <v>0</v>
      </c>
      <c r="M423" s="103">
        <f t="shared" si="143"/>
        <v>0</v>
      </c>
    </row>
    <row r="424" ht="60" spans="1:13">
      <c r="A424" s="85" t="s">
        <v>978</v>
      </c>
      <c r="B424" s="85" t="s">
        <v>979</v>
      </c>
      <c r="C424" s="85" t="s">
        <v>361</v>
      </c>
      <c r="D424" s="86" t="s">
        <v>980</v>
      </c>
      <c r="E424" s="85" t="s">
        <v>32</v>
      </c>
      <c r="F424" s="85" t="s">
        <v>45</v>
      </c>
      <c r="G424" s="88">
        <v>7</v>
      </c>
      <c r="H424" s="88"/>
      <c r="I424" s="88">
        <f t="shared" si="140"/>
        <v>0</v>
      </c>
      <c r="J424" s="88"/>
      <c r="K424" s="88">
        <f t="shared" si="141"/>
        <v>0</v>
      </c>
      <c r="L424" s="88">
        <f t="shared" si="142"/>
        <v>0</v>
      </c>
      <c r="M424" s="103">
        <f t="shared" si="143"/>
        <v>0</v>
      </c>
    </row>
    <row r="425" ht="45" spans="1:13">
      <c r="A425" s="85" t="s">
        <v>981</v>
      </c>
      <c r="B425" s="85" t="s">
        <v>982</v>
      </c>
      <c r="C425" s="85" t="s">
        <v>361</v>
      </c>
      <c r="D425" s="86" t="s">
        <v>983</v>
      </c>
      <c r="E425" s="85" t="s">
        <v>32</v>
      </c>
      <c r="F425" s="85" t="s">
        <v>45</v>
      </c>
      <c r="G425" s="88">
        <v>10</v>
      </c>
      <c r="H425" s="88"/>
      <c r="I425" s="88">
        <f t="shared" si="140"/>
        <v>0</v>
      </c>
      <c r="J425" s="88"/>
      <c r="K425" s="88">
        <f t="shared" si="141"/>
        <v>0</v>
      </c>
      <c r="L425" s="88">
        <f t="shared" si="142"/>
        <v>0</v>
      </c>
      <c r="M425" s="103">
        <f t="shared" si="143"/>
        <v>0</v>
      </c>
    </row>
    <row r="426" ht="30" spans="1:13">
      <c r="A426" s="85" t="s">
        <v>984</v>
      </c>
      <c r="B426" s="85" t="s">
        <v>985</v>
      </c>
      <c r="C426" s="85" t="s">
        <v>361</v>
      </c>
      <c r="D426" s="86" t="s">
        <v>986</v>
      </c>
      <c r="E426" s="85" t="s">
        <v>32</v>
      </c>
      <c r="F426" s="85" t="s">
        <v>45</v>
      </c>
      <c r="G426" s="88">
        <v>3</v>
      </c>
      <c r="H426" s="88"/>
      <c r="I426" s="88">
        <f t="shared" si="140"/>
        <v>0</v>
      </c>
      <c r="J426" s="88"/>
      <c r="K426" s="88">
        <f t="shared" si="141"/>
        <v>0</v>
      </c>
      <c r="L426" s="88">
        <f t="shared" si="142"/>
        <v>0</v>
      </c>
      <c r="M426" s="103">
        <f t="shared" si="143"/>
        <v>0</v>
      </c>
    </row>
    <row r="427" ht="30" spans="1:13">
      <c r="A427" s="85" t="s">
        <v>987</v>
      </c>
      <c r="B427" s="85" t="s">
        <v>988</v>
      </c>
      <c r="C427" s="85" t="s">
        <v>361</v>
      </c>
      <c r="D427" s="86" t="s">
        <v>989</v>
      </c>
      <c r="E427" s="85" t="s">
        <v>32</v>
      </c>
      <c r="F427" s="85" t="s">
        <v>45</v>
      </c>
      <c r="G427" s="88">
        <v>1</v>
      </c>
      <c r="H427" s="88"/>
      <c r="I427" s="88">
        <f t="shared" si="140"/>
        <v>0</v>
      </c>
      <c r="J427" s="88"/>
      <c r="K427" s="88">
        <f t="shared" si="141"/>
        <v>0</v>
      </c>
      <c r="L427" s="88">
        <f t="shared" si="142"/>
        <v>0</v>
      </c>
      <c r="M427" s="103">
        <f t="shared" si="143"/>
        <v>0</v>
      </c>
    </row>
    <row r="428" ht="15" spans="1:13">
      <c r="A428" s="89" t="s">
        <v>102</v>
      </c>
      <c r="B428" s="89"/>
      <c r="C428" s="89"/>
      <c r="D428" s="89"/>
      <c r="E428" s="89"/>
      <c r="F428" s="89"/>
      <c r="G428" s="89"/>
      <c r="H428" s="89"/>
      <c r="I428" s="104">
        <f>ROUND(SUM(I421:I427),2)</f>
        <v>0</v>
      </c>
      <c r="J428" s="104"/>
      <c r="K428" s="104">
        <f t="shared" ref="K428:M428" si="144">ROUND(SUM(K421:K427),2)</f>
        <v>0</v>
      </c>
      <c r="L428" s="104"/>
      <c r="M428" s="104">
        <f t="shared" si="144"/>
        <v>0</v>
      </c>
    </row>
    <row r="429" ht="15" customHeight="1" spans="1:13">
      <c r="A429" s="90"/>
      <c r="B429" s="91"/>
      <c r="C429" s="91"/>
      <c r="D429" s="91"/>
      <c r="E429" s="91"/>
      <c r="F429" s="91"/>
      <c r="G429" s="91"/>
      <c r="H429" s="91"/>
      <c r="I429" s="91"/>
      <c r="J429" s="91"/>
      <c r="K429" s="91"/>
      <c r="L429" s="91"/>
      <c r="M429" s="106"/>
    </row>
    <row r="430" ht="15" spans="1:13">
      <c r="A430" s="83" t="s">
        <v>990</v>
      </c>
      <c r="B430" s="84"/>
      <c r="C430" s="84"/>
      <c r="D430" s="84" t="s">
        <v>991</v>
      </c>
      <c r="E430" s="84"/>
      <c r="F430" s="84"/>
      <c r="G430" s="84"/>
      <c r="H430" s="84"/>
      <c r="I430" s="84"/>
      <c r="J430" s="84"/>
      <c r="K430" s="84"/>
      <c r="L430" s="84"/>
      <c r="M430" s="84"/>
    </row>
    <row r="431" ht="30" spans="1:13">
      <c r="A431" s="85" t="s">
        <v>992</v>
      </c>
      <c r="B431" s="85" t="s">
        <v>993</v>
      </c>
      <c r="C431" s="85" t="s">
        <v>30</v>
      </c>
      <c r="D431" s="86" t="s">
        <v>994</v>
      </c>
      <c r="E431" s="85" t="s">
        <v>32</v>
      </c>
      <c r="F431" s="85" t="s">
        <v>52</v>
      </c>
      <c r="G431" s="88">
        <v>763.57</v>
      </c>
      <c r="H431" s="88"/>
      <c r="I431" s="88">
        <f t="shared" ref="I431:I433" si="145">ROUND(G431*H431,2)</f>
        <v>0</v>
      </c>
      <c r="J431" s="88"/>
      <c r="K431" s="88">
        <f t="shared" ref="K431:K433" si="146">ROUND(G431*J431,2)</f>
        <v>0</v>
      </c>
      <c r="L431" s="88">
        <f t="shared" ref="L431:L433" si="147">ROUND(H431+J431,2)</f>
        <v>0</v>
      </c>
      <c r="M431" s="103">
        <f t="shared" ref="M431:M433" si="148">ROUND(G431*L431,2)</f>
        <v>0</v>
      </c>
    </row>
    <row r="432" ht="35.25" customHeight="1" spans="1:16">
      <c r="A432" s="85" t="s">
        <v>995</v>
      </c>
      <c r="B432" s="85" t="s">
        <v>996</v>
      </c>
      <c r="C432" s="85" t="s">
        <v>361</v>
      </c>
      <c r="D432" s="86" t="s">
        <v>997</v>
      </c>
      <c r="E432" s="85" t="s">
        <v>32</v>
      </c>
      <c r="F432" s="85" t="s">
        <v>45</v>
      </c>
      <c r="G432" s="88">
        <v>6</v>
      </c>
      <c r="H432" s="88"/>
      <c r="I432" s="88">
        <f t="shared" si="145"/>
        <v>0</v>
      </c>
      <c r="J432" s="88"/>
      <c r="K432" s="88">
        <f t="shared" si="146"/>
        <v>0</v>
      </c>
      <c r="L432" s="88">
        <f t="shared" si="147"/>
        <v>0</v>
      </c>
      <c r="M432" s="103">
        <f t="shared" si="148"/>
        <v>0</v>
      </c>
      <c r="P432" s="60"/>
    </row>
    <row r="433" ht="30" spans="1:13">
      <c r="A433" s="85" t="s">
        <v>998</v>
      </c>
      <c r="B433" s="85" t="s">
        <v>999</v>
      </c>
      <c r="C433" s="85" t="s">
        <v>361</v>
      </c>
      <c r="D433" s="86" t="s">
        <v>1000</v>
      </c>
      <c r="E433" s="85" t="s">
        <v>32</v>
      </c>
      <c r="F433" s="85" t="s">
        <v>409</v>
      </c>
      <c r="G433" s="88">
        <v>1</v>
      </c>
      <c r="H433" s="88"/>
      <c r="I433" s="88">
        <f t="shared" si="145"/>
        <v>0</v>
      </c>
      <c r="J433" s="88"/>
      <c r="K433" s="88">
        <f t="shared" si="146"/>
        <v>0</v>
      </c>
      <c r="L433" s="88">
        <f t="shared" si="147"/>
        <v>0</v>
      </c>
      <c r="M433" s="103">
        <f t="shared" si="148"/>
        <v>0</v>
      </c>
    </row>
    <row r="434" ht="15" spans="1:13">
      <c r="A434" s="89" t="s">
        <v>132</v>
      </c>
      <c r="B434" s="89"/>
      <c r="C434" s="89"/>
      <c r="D434" s="89"/>
      <c r="E434" s="89"/>
      <c r="F434" s="89"/>
      <c r="G434" s="89"/>
      <c r="H434" s="89"/>
      <c r="I434" s="104">
        <f>ROUND(SUM(I431:I433),2)</f>
        <v>0</v>
      </c>
      <c r="J434" s="104"/>
      <c r="K434" s="104">
        <f>ROUND(SUM(K431:K433),2)</f>
        <v>0</v>
      </c>
      <c r="L434" s="105"/>
      <c r="M434" s="104">
        <f>ROUND(SUM(M431:M433),2)</f>
        <v>0</v>
      </c>
    </row>
    <row r="435" ht="15" customHeight="1" spans="1:13">
      <c r="A435" s="90"/>
      <c r="B435" s="91"/>
      <c r="C435" s="91"/>
      <c r="D435" s="91"/>
      <c r="E435" s="91"/>
      <c r="F435" s="91"/>
      <c r="G435" s="91"/>
      <c r="H435" s="91"/>
      <c r="I435" s="91"/>
      <c r="J435" s="91"/>
      <c r="K435" s="91"/>
      <c r="L435" s="91"/>
      <c r="M435" s="106"/>
    </row>
    <row r="436" ht="15" spans="1:13">
      <c r="A436" s="83" t="s">
        <v>1001</v>
      </c>
      <c r="B436" s="84"/>
      <c r="C436" s="84"/>
      <c r="D436" s="84" t="s">
        <v>1002</v>
      </c>
      <c r="E436" s="84"/>
      <c r="F436" s="84"/>
      <c r="G436" s="84"/>
      <c r="H436" s="84"/>
      <c r="I436" s="84"/>
      <c r="J436" s="84"/>
      <c r="K436" s="84"/>
      <c r="L436" s="84"/>
      <c r="M436" s="84"/>
    </row>
    <row r="437" ht="30" spans="1:13">
      <c r="A437" s="85" t="s">
        <v>1003</v>
      </c>
      <c r="B437" s="85">
        <v>1101002032</v>
      </c>
      <c r="C437" s="85" t="s">
        <v>1004</v>
      </c>
      <c r="D437" s="86" t="s">
        <v>1005</v>
      </c>
      <c r="E437" s="85" t="s">
        <v>32</v>
      </c>
      <c r="F437" s="87" t="s">
        <v>107</v>
      </c>
      <c r="G437" s="88">
        <v>4</v>
      </c>
      <c r="H437" s="88"/>
      <c r="I437" s="88">
        <f t="shared" ref="I437:I440" si="149">ROUND(G437*H437,2)</f>
        <v>0</v>
      </c>
      <c r="J437" s="88"/>
      <c r="K437" s="88">
        <f t="shared" ref="K437:K440" si="150">ROUND(G437*J437,2)</f>
        <v>0</v>
      </c>
      <c r="L437" s="88">
        <f t="shared" ref="L437:L440" si="151">ROUND(H437+J437,2)</f>
        <v>0</v>
      </c>
      <c r="M437" s="103">
        <f t="shared" ref="M437:M440" si="152">ROUND(G437*L437,2)</f>
        <v>0</v>
      </c>
    </row>
    <row r="438" ht="30" spans="1:13">
      <c r="A438" s="85" t="s">
        <v>1006</v>
      </c>
      <c r="B438" s="85">
        <v>1101002034</v>
      </c>
      <c r="C438" s="85" t="s">
        <v>1004</v>
      </c>
      <c r="D438" s="86" t="s">
        <v>1007</v>
      </c>
      <c r="E438" s="85" t="s">
        <v>32</v>
      </c>
      <c r="F438" s="87" t="s">
        <v>107</v>
      </c>
      <c r="G438" s="88">
        <v>4</v>
      </c>
      <c r="H438" s="88"/>
      <c r="I438" s="88">
        <f t="shared" si="149"/>
        <v>0</v>
      </c>
      <c r="J438" s="88"/>
      <c r="K438" s="88">
        <f t="shared" si="150"/>
        <v>0</v>
      </c>
      <c r="L438" s="88">
        <f t="shared" si="151"/>
        <v>0</v>
      </c>
      <c r="M438" s="103">
        <f t="shared" si="152"/>
        <v>0</v>
      </c>
    </row>
    <row r="439" ht="45" spans="1:13">
      <c r="A439" s="85" t="s">
        <v>1008</v>
      </c>
      <c r="B439" s="85">
        <v>3119</v>
      </c>
      <c r="C439" s="85" t="s">
        <v>30</v>
      </c>
      <c r="D439" s="86" t="s">
        <v>1009</v>
      </c>
      <c r="E439" s="85" t="s">
        <v>48</v>
      </c>
      <c r="F439" s="87" t="s">
        <v>45</v>
      </c>
      <c r="G439" s="88">
        <v>1</v>
      </c>
      <c r="H439" s="88"/>
      <c r="I439" s="88">
        <f t="shared" si="149"/>
        <v>0</v>
      </c>
      <c r="J439" s="88"/>
      <c r="K439" s="88">
        <f t="shared" si="150"/>
        <v>0</v>
      </c>
      <c r="L439" s="88">
        <f t="shared" si="151"/>
        <v>0</v>
      </c>
      <c r="M439" s="103">
        <f t="shared" si="152"/>
        <v>0</v>
      </c>
    </row>
    <row r="440" ht="30" spans="1:13">
      <c r="A440" s="85" t="s">
        <v>1010</v>
      </c>
      <c r="B440" s="85" t="s">
        <v>396</v>
      </c>
      <c r="C440" s="85" t="s">
        <v>30</v>
      </c>
      <c r="D440" s="86" t="s">
        <v>397</v>
      </c>
      <c r="E440" s="85" t="s">
        <v>32</v>
      </c>
      <c r="F440" s="87" t="s">
        <v>52</v>
      </c>
      <c r="G440" s="88">
        <v>0.48</v>
      </c>
      <c r="H440" s="88"/>
      <c r="I440" s="88">
        <f t="shared" si="149"/>
        <v>0</v>
      </c>
      <c r="J440" s="88"/>
      <c r="K440" s="88">
        <f t="shared" si="150"/>
        <v>0</v>
      </c>
      <c r="L440" s="88">
        <f t="shared" si="151"/>
        <v>0</v>
      </c>
      <c r="M440" s="103">
        <f t="shared" si="152"/>
        <v>0</v>
      </c>
    </row>
    <row r="441" ht="15" spans="1:13">
      <c r="A441" s="89" t="s">
        <v>102</v>
      </c>
      <c r="B441" s="93"/>
      <c r="C441" s="93"/>
      <c r="D441" s="93"/>
      <c r="E441" s="93"/>
      <c r="F441" s="93"/>
      <c r="G441" s="93"/>
      <c r="H441" s="93"/>
      <c r="I441" s="104">
        <f>ROUND(SUM(I437:I440),2)</f>
        <v>0</v>
      </c>
      <c r="J441" s="104"/>
      <c r="K441" s="104">
        <f>ROUND(SUM(K437:K440),2)</f>
        <v>0</v>
      </c>
      <c r="L441" s="105"/>
      <c r="M441" s="104">
        <f>ROUND(SUM(M437:M440),2)</f>
        <v>0</v>
      </c>
    </row>
    <row r="442" ht="15" customHeight="1" spans="1:13">
      <c r="A442" s="90"/>
      <c r="B442" s="91"/>
      <c r="C442" s="91"/>
      <c r="D442" s="91"/>
      <c r="E442" s="91"/>
      <c r="F442" s="91"/>
      <c r="G442" s="91"/>
      <c r="H442" s="91"/>
      <c r="I442" s="91"/>
      <c r="J442" s="91"/>
      <c r="K442" s="91"/>
      <c r="L442" s="91"/>
      <c r="M442" s="106"/>
    </row>
    <row r="443" ht="15" spans="1:13">
      <c r="A443" s="83" t="s">
        <v>1011</v>
      </c>
      <c r="B443" s="84"/>
      <c r="C443" s="84"/>
      <c r="D443" s="84" t="s">
        <v>1012</v>
      </c>
      <c r="E443" s="84"/>
      <c r="F443" s="84"/>
      <c r="G443" s="84"/>
      <c r="H443" s="84"/>
      <c r="I443" s="84"/>
      <c r="J443" s="84"/>
      <c r="K443" s="84"/>
      <c r="L443" s="84"/>
      <c r="M443" s="84"/>
    </row>
    <row r="444" ht="45" spans="1:13">
      <c r="A444" s="85" t="s">
        <v>1013</v>
      </c>
      <c r="B444" s="85" t="s">
        <v>1014</v>
      </c>
      <c r="C444" s="85" t="s">
        <v>30</v>
      </c>
      <c r="D444" s="86" t="s">
        <v>1015</v>
      </c>
      <c r="E444" s="85" t="s">
        <v>32</v>
      </c>
      <c r="F444" s="85" t="s">
        <v>52</v>
      </c>
      <c r="G444" s="88">
        <v>40.25</v>
      </c>
      <c r="H444" s="88"/>
      <c r="I444" s="88">
        <f t="shared" ref="I444:I447" si="153">ROUND(G444*H444,2)</f>
        <v>0</v>
      </c>
      <c r="J444" s="88"/>
      <c r="K444" s="88">
        <f t="shared" ref="K444:K447" si="154">ROUND(G444*J444,2)</f>
        <v>0</v>
      </c>
      <c r="L444" s="88">
        <f t="shared" ref="L444:L447" si="155">ROUND(H444+J444,2)</f>
        <v>0</v>
      </c>
      <c r="M444" s="103">
        <f t="shared" ref="M444:M447" si="156">ROUND(G444*L444,2)</f>
        <v>0</v>
      </c>
    </row>
    <row r="445" ht="30" spans="1:13">
      <c r="A445" s="85" t="s">
        <v>1016</v>
      </c>
      <c r="B445" s="85" t="s">
        <v>961</v>
      </c>
      <c r="C445" s="85" t="s">
        <v>30</v>
      </c>
      <c r="D445" s="86" t="s">
        <v>962</v>
      </c>
      <c r="E445" s="85" t="s">
        <v>32</v>
      </c>
      <c r="F445" s="85" t="s">
        <v>52</v>
      </c>
      <c r="G445" s="88">
        <v>317.46</v>
      </c>
      <c r="H445" s="88"/>
      <c r="I445" s="88">
        <f t="shared" si="153"/>
        <v>0</v>
      </c>
      <c r="J445" s="88"/>
      <c r="K445" s="88">
        <f t="shared" si="154"/>
        <v>0</v>
      </c>
      <c r="L445" s="88">
        <f t="shared" si="155"/>
        <v>0</v>
      </c>
      <c r="M445" s="103">
        <f t="shared" si="156"/>
        <v>0</v>
      </c>
    </row>
    <row r="446" ht="30" spans="1:13">
      <c r="A446" s="85" t="s">
        <v>1017</v>
      </c>
      <c r="B446" s="85" t="s">
        <v>1018</v>
      </c>
      <c r="C446" s="85" t="s">
        <v>30</v>
      </c>
      <c r="D446" s="86" t="s">
        <v>1019</v>
      </c>
      <c r="E446" s="85" t="s">
        <v>32</v>
      </c>
      <c r="F446" s="85" t="s">
        <v>52</v>
      </c>
      <c r="G446" s="88">
        <v>317.46</v>
      </c>
      <c r="H446" s="88"/>
      <c r="I446" s="88">
        <f t="shared" si="153"/>
        <v>0</v>
      </c>
      <c r="J446" s="88"/>
      <c r="K446" s="88">
        <f t="shared" si="154"/>
        <v>0</v>
      </c>
      <c r="L446" s="88">
        <f t="shared" si="155"/>
        <v>0</v>
      </c>
      <c r="M446" s="103">
        <f t="shared" si="156"/>
        <v>0</v>
      </c>
    </row>
    <row r="447" ht="30" spans="1:13">
      <c r="A447" s="85" t="s">
        <v>1020</v>
      </c>
      <c r="B447" s="85" t="s">
        <v>1021</v>
      </c>
      <c r="C447" s="85" t="s">
        <v>30</v>
      </c>
      <c r="D447" s="86" t="s">
        <v>1022</v>
      </c>
      <c r="E447" s="85" t="s">
        <v>32</v>
      </c>
      <c r="F447" s="85" t="s">
        <v>52</v>
      </c>
      <c r="G447" s="88">
        <v>50</v>
      </c>
      <c r="H447" s="88"/>
      <c r="I447" s="88">
        <f t="shared" si="153"/>
        <v>0</v>
      </c>
      <c r="J447" s="88"/>
      <c r="K447" s="88">
        <f t="shared" si="154"/>
        <v>0</v>
      </c>
      <c r="L447" s="88">
        <f t="shared" si="155"/>
        <v>0</v>
      </c>
      <c r="M447" s="103">
        <f t="shared" si="156"/>
        <v>0</v>
      </c>
    </row>
    <row r="448" ht="15" spans="1:13">
      <c r="A448" s="89" t="s">
        <v>132</v>
      </c>
      <c r="B448" s="89"/>
      <c r="C448" s="89"/>
      <c r="D448" s="89"/>
      <c r="E448" s="89"/>
      <c r="F448" s="89"/>
      <c r="G448" s="89"/>
      <c r="H448" s="89"/>
      <c r="I448" s="104">
        <f>ROUND(SUM(I444:I447),2)</f>
        <v>0</v>
      </c>
      <c r="J448" s="104"/>
      <c r="K448" s="104">
        <f>ROUND(SUM(K444:K447),2)</f>
        <v>0</v>
      </c>
      <c r="L448" s="105"/>
      <c r="M448" s="104">
        <f>SUM(M444:M447)</f>
        <v>0</v>
      </c>
    </row>
    <row r="449" ht="15" customHeight="1" spans="1:13">
      <c r="A449" s="90"/>
      <c r="B449" s="91"/>
      <c r="C449" s="91"/>
      <c r="D449" s="91"/>
      <c r="E449" s="91"/>
      <c r="F449" s="91"/>
      <c r="G449" s="91"/>
      <c r="H449" s="91"/>
      <c r="I449" s="91"/>
      <c r="J449" s="91"/>
      <c r="K449" s="91"/>
      <c r="L449" s="91"/>
      <c r="M449" s="106"/>
    </row>
    <row r="450" ht="15" spans="1:13">
      <c r="A450" s="83" t="s">
        <v>1023</v>
      </c>
      <c r="B450" s="84"/>
      <c r="C450" s="84"/>
      <c r="D450" s="84" t="s">
        <v>1024</v>
      </c>
      <c r="E450" s="84"/>
      <c r="F450" s="84"/>
      <c r="G450" s="84"/>
      <c r="H450" s="84"/>
      <c r="I450" s="84"/>
      <c r="J450" s="84"/>
      <c r="K450" s="84"/>
      <c r="L450" s="84"/>
      <c r="M450" s="84"/>
    </row>
    <row r="451" ht="30" spans="1:13">
      <c r="A451" s="85" t="s">
        <v>1025</v>
      </c>
      <c r="B451" s="85" t="s">
        <v>1026</v>
      </c>
      <c r="C451" s="85" t="s">
        <v>30</v>
      </c>
      <c r="D451" s="86" t="s">
        <v>1027</v>
      </c>
      <c r="E451" s="85" t="s">
        <v>32</v>
      </c>
      <c r="F451" s="85" t="s">
        <v>45</v>
      </c>
      <c r="G451" s="88">
        <v>1</v>
      </c>
      <c r="H451" s="88"/>
      <c r="I451" s="88">
        <f t="shared" ref="I451:I455" si="157">ROUND(G451*H451,2)</f>
        <v>0</v>
      </c>
      <c r="J451" s="88"/>
      <c r="K451" s="88">
        <f t="shared" ref="K451:K455" si="158">ROUND(G451*J451,2)</f>
        <v>0</v>
      </c>
      <c r="L451" s="88">
        <f t="shared" ref="L451:L455" si="159">ROUND(H451+J451,2)</f>
        <v>0</v>
      </c>
      <c r="M451" s="103">
        <f t="shared" ref="M451:M455" si="160">ROUND(G451*L451,2)</f>
        <v>0</v>
      </c>
    </row>
    <row r="452" ht="30" spans="1:13">
      <c r="A452" s="85" t="s">
        <v>1028</v>
      </c>
      <c r="B452" s="85" t="s">
        <v>1029</v>
      </c>
      <c r="C452" s="85" t="s">
        <v>30</v>
      </c>
      <c r="D452" s="86" t="s">
        <v>1030</v>
      </c>
      <c r="E452" s="85" t="s">
        <v>32</v>
      </c>
      <c r="F452" s="85" t="s">
        <v>45</v>
      </c>
      <c r="G452" s="88">
        <v>2</v>
      </c>
      <c r="H452" s="88"/>
      <c r="I452" s="88">
        <f t="shared" si="157"/>
        <v>0</v>
      </c>
      <c r="J452" s="88"/>
      <c r="K452" s="88">
        <f t="shared" si="158"/>
        <v>0</v>
      </c>
      <c r="L452" s="88">
        <f t="shared" si="159"/>
        <v>0</v>
      </c>
      <c r="M452" s="103">
        <f t="shared" si="160"/>
        <v>0</v>
      </c>
    </row>
    <row r="453" ht="45" spans="1:13">
      <c r="A453" s="85" t="s">
        <v>1031</v>
      </c>
      <c r="B453" s="85" t="s">
        <v>1032</v>
      </c>
      <c r="C453" s="85" t="s">
        <v>1033</v>
      </c>
      <c r="D453" s="86" t="s">
        <v>1034</v>
      </c>
      <c r="E453" s="85" t="s">
        <v>32</v>
      </c>
      <c r="F453" s="85" t="s">
        <v>45</v>
      </c>
      <c r="G453" s="88">
        <v>1</v>
      </c>
      <c r="H453" s="88"/>
      <c r="I453" s="88">
        <f t="shared" si="157"/>
        <v>0</v>
      </c>
      <c r="J453" s="88"/>
      <c r="K453" s="88">
        <f t="shared" si="158"/>
        <v>0</v>
      </c>
      <c r="L453" s="88">
        <f t="shared" si="159"/>
        <v>0</v>
      </c>
      <c r="M453" s="103">
        <f t="shared" si="160"/>
        <v>0</v>
      </c>
    </row>
    <row r="454" ht="30" spans="1:13">
      <c r="A454" s="85" t="s">
        <v>1035</v>
      </c>
      <c r="B454" s="85" t="s">
        <v>1036</v>
      </c>
      <c r="C454" s="85" t="s">
        <v>1033</v>
      </c>
      <c r="D454" s="86" t="s">
        <v>1037</v>
      </c>
      <c r="E454" s="85" t="s">
        <v>32</v>
      </c>
      <c r="F454" s="85" t="s">
        <v>45</v>
      </c>
      <c r="G454" s="88">
        <v>3</v>
      </c>
      <c r="H454" s="88"/>
      <c r="I454" s="88">
        <f t="shared" si="157"/>
        <v>0</v>
      </c>
      <c r="J454" s="88"/>
      <c r="K454" s="88">
        <f t="shared" si="158"/>
        <v>0</v>
      </c>
      <c r="L454" s="88">
        <f t="shared" si="159"/>
        <v>0</v>
      </c>
      <c r="M454" s="103">
        <f t="shared" si="160"/>
        <v>0</v>
      </c>
    </row>
    <row r="455" ht="30" spans="1:13">
      <c r="A455" s="85" t="s">
        <v>1038</v>
      </c>
      <c r="B455" s="85" t="s">
        <v>1039</v>
      </c>
      <c r="C455" s="85" t="s">
        <v>1033</v>
      </c>
      <c r="D455" s="86" t="s">
        <v>1040</v>
      </c>
      <c r="E455" s="85" t="s">
        <v>32</v>
      </c>
      <c r="F455" s="85" t="s">
        <v>45</v>
      </c>
      <c r="G455" s="88">
        <v>3</v>
      </c>
      <c r="H455" s="88"/>
      <c r="I455" s="88">
        <f t="shared" si="157"/>
        <v>0</v>
      </c>
      <c r="J455" s="88"/>
      <c r="K455" s="88">
        <f t="shared" si="158"/>
        <v>0</v>
      </c>
      <c r="L455" s="88">
        <f t="shared" si="159"/>
        <v>0</v>
      </c>
      <c r="M455" s="103">
        <f t="shared" si="160"/>
        <v>0</v>
      </c>
    </row>
    <row r="456" ht="15" spans="1:13">
      <c r="A456" s="89" t="s">
        <v>132</v>
      </c>
      <c r="B456" s="89"/>
      <c r="C456" s="89"/>
      <c r="D456" s="89"/>
      <c r="E456" s="89"/>
      <c r="F456" s="89"/>
      <c r="G456" s="89"/>
      <c r="H456" s="89"/>
      <c r="I456" s="104">
        <f>ROUND(SUM(I451:I455),2)</f>
        <v>0</v>
      </c>
      <c r="J456" s="104"/>
      <c r="K456" s="104">
        <f>ROUND(SUM(K451:K455),2)</f>
        <v>0</v>
      </c>
      <c r="L456" s="105"/>
      <c r="M456" s="104">
        <f>ROUND(SUM(M451:M455),2)</f>
        <v>0</v>
      </c>
    </row>
    <row r="457" ht="15" customHeight="1" spans="1:13">
      <c r="A457" s="90"/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106"/>
    </row>
    <row r="458" ht="15" spans="1:13">
      <c r="A458" s="83">
        <v>15</v>
      </c>
      <c r="B458" s="84"/>
      <c r="C458" s="84"/>
      <c r="D458" s="84" t="s">
        <v>1041</v>
      </c>
      <c r="E458" s="84"/>
      <c r="F458" s="84"/>
      <c r="G458" s="84"/>
      <c r="H458" s="84"/>
      <c r="I458" s="84"/>
      <c r="J458" s="84"/>
      <c r="K458" s="84"/>
      <c r="L458" s="84"/>
      <c r="M458" s="84"/>
    </row>
    <row r="459" ht="30" spans="1:13">
      <c r="A459" s="85" t="s">
        <v>1042</v>
      </c>
      <c r="B459" s="85" t="s">
        <v>1043</v>
      </c>
      <c r="C459" s="85" t="s">
        <v>361</v>
      </c>
      <c r="D459" s="86" t="s">
        <v>1044</v>
      </c>
      <c r="E459" s="85" t="s">
        <v>32</v>
      </c>
      <c r="F459" s="85" t="s">
        <v>409</v>
      </c>
      <c r="G459" s="88">
        <v>1</v>
      </c>
      <c r="H459" s="88"/>
      <c r="I459" s="88">
        <f t="shared" ref="I459:I460" si="161">ROUND(G459*H459,2)</f>
        <v>0</v>
      </c>
      <c r="J459" s="88"/>
      <c r="K459" s="88">
        <f t="shared" ref="K459:K460" si="162">ROUND(G459*J459,2)</f>
        <v>0</v>
      </c>
      <c r="L459" s="88">
        <f t="shared" ref="L459:L460" si="163">ROUND(H459+J459,2)</f>
        <v>0</v>
      </c>
      <c r="M459" s="103">
        <f t="shared" ref="M459:M460" si="164">ROUND(G459*L459,2)</f>
        <v>0</v>
      </c>
    </row>
    <row r="460" ht="30" spans="1:13">
      <c r="A460" s="85" t="s">
        <v>1045</v>
      </c>
      <c r="B460" s="85" t="s">
        <v>1046</v>
      </c>
      <c r="C460" s="85" t="s">
        <v>361</v>
      </c>
      <c r="D460" s="86" t="s">
        <v>1047</v>
      </c>
      <c r="E460" s="85" t="s">
        <v>32</v>
      </c>
      <c r="F460" s="85" t="s">
        <v>409</v>
      </c>
      <c r="G460" s="88">
        <v>1</v>
      </c>
      <c r="H460" s="88"/>
      <c r="I460" s="88">
        <f t="shared" si="161"/>
        <v>0</v>
      </c>
      <c r="J460" s="88"/>
      <c r="K460" s="88">
        <f t="shared" si="162"/>
        <v>0</v>
      </c>
      <c r="L460" s="88">
        <f t="shared" si="163"/>
        <v>0</v>
      </c>
      <c r="M460" s="103">
        <f t="shared" si="164"/>
        <v>0</v>
      </c>
    </row>
    <row r="461" ht="15" spans="1:13">
      <c r="A461" s="89" t="s">
        <v>102</v>
      </c>
      <c r="B461" s="89"/>
      <c r="C461" s="89"/>
      <c r="D461" s="89"/>
      <c r="E461" s="89"/>
      <c r="F461" s="89"/>
      <c r="G461" s="89"/>
      <c r="H461" s="89"/>
      <c r="I461" s="104">
        <f>ROUND(SUM(I459:I460),2)</f>
        <v>0</v>
      </c>
      <c r="J461" s="104"/>
      <c r="K461" s="104">
        <f>ROUND(SUM(K459:K460),2)</f>
        <v>0</v>
      </c>
      <c r="L461" s="105"/>
      <c r="M461" s="104">
        <f>ROUND(SUM(M459:M460),2)</f>
        <v>0</v>
      </c>
    </row>
    <row r="462" ht="15" customHeight="1" spans="1:13">
      <c r="A462" s="90"/>
      <c r="B462" s="91"/>
      <c r="C462" s="91"/>
      <c r="D462" s="91"/>
      <c r="E462" s="91"/>
      <c r="F462" s="91"/>
      <c r="G462" s="91"/>
      <c r="H462" s="91"/>
      <c r="I462" s="91"/>
      <c r="J462" s="91"/>
      <c r="K462" s="91"/>
      <c r="L462" s="91"/>
      <c r="M462" s="106"/>
    </row>
    <row r="463" ht="15" spans="1:13">
      <c r="A463" s="83">
        <v>16</v>
      </c>
      <c r="B463" s="84"/>
      <c r="C463" s="84"/>
      <c r="D463" s="84" t="s">
        <v>1048</v>
      </c>
      <c r="E463" s="84"/>
      <c r="F463" s="84"/>
      <c r="G463" s="84"/>
      <c r="H463" s="84"/>
      <c r="I463" s="84"/>
      <c r="J463" s="84"/>
      <c r="K463" s="84"/>
      <c r="L463" s="84"/>
      <c r="M463" s="84"/>
    </row>
    <row r="464" ht="75" spans="1:13">
      <c r="A464" s="85" t="s">
        <v>1049</v>
      </c>
      <c r="B464" s="85" t="s">
        <v>1050</v>
      </c>
      <c r="C464" s="85" t="s">
        <v>138</v>
      </c>
      <c r="D464" s="86" t="s">
        <v>1051</v>
      </c>
      <c r="E464" s="85" t="s">
        <v>32</v>
      </c>
      <c r="F464" s="85" t="s">
        <v>45</v>
      </c>
      <c r="G464" s="88">
        <v>4</v>
      </c>
      <c r="H464" s="88"/>
      <c r="I464" s="88">
        <f t="shared" ref="I464:I508" si="165">ROUND(G464*H464,2)</f>
        <v>0</v>
      </c>
      <c r="J464" s="88"/>
      <c r="K464" s="88">
        <f t="shared" ref="K464:K508" si="166">ROUND(G464*J464,2)</f>
        <v>0</v>
      </c>
      <c r="L464" s="88">
        <f t="shared" ref="L464:L508" si="167">ROUND(H464+J464,2)</f>
        <v>0</v>
      </c>
      <c r="M464" s="103">
        <f t="shared" ref="M464:M508" si="168">ROUND(G464*L464,2)</f>
        <v>0</v>
      </c>
    </row>
    <row r="465" ht="45" spans="1:13">
      <c r="A465" s="85" t="s">
        <v>1052</v>
      </c>
      <c r="B465" s="85" t="s">
        <v>1053</v>
      </c>
      <c r="C465" s="85" t="s">
        <v>138</v>
      </c>
      <c r="D465" s="86" t="s">
        <v>1054</v>
      </c>
      <c r="E465" s="85" t="s">
        <v>32</v>
      </c>
      <c r="F465" s="85" t="s">
        <v>143</v>
      </c>
      <c r="G465" s="88">
        <v>262.65</v>
      </c>
      <c r="H465" s="88"/>
      <c r="I465" s="88">
        <f t="shared" si="165"/>
        <v>0</v>
      </c>
      <c r="J465" s="88"/>
      <c r="K465" s="88">
        <f t="shared" si="166"/>
        <v>0</v>
      </c>
      <c r="L465" s="88">
        <f t="shared" si="167"/>
        <v>0</v>
      </c>
      <c r="M465" s="103">
        <f t="shared" si="168"/>
        <v>0</v>
      </c>
    </row>
    <row r="466" ht="30" spans="1:13">
      <c r="A466" s="85" t="s">
        <v>1055</v>
      </c>
      <c r="B466" s="85" t="s">
        <v>609</v>
      </c>
      <c r="C466" s="85" t="s">
        <v>30</v>
      </c>
      <c r="D466" s="86" t="s">
        <v>610</v>
      </c>
      <c r="E466" s="85" t="s">
        <v>32</v>
      </c>
      <c r="F466" s="85" t="s">
        <v>45</v>
      </c>
      <c r="G466" s="88">
        <v>1</v>
      </c>
      <c r="H466" s="88"/>
      <c r="I466" s="88">
        <f t="shared" si="165"/>
        <v>0</v>
      </c>
      <c r="J466" s="88"/>
      <c r="K466" s="88">
        <f t="shared" si="166"/>
        <v>0</v>
      </c>
      <c r="L466" s="88">
        <f t="shared" si="167"/>
        <v>0</v>
      </c>
      <c r="M466" s="103">
        <f t="shared" si="168"/>
        <v>0</v>
      </c>
    </row>
    <row r="467" ht="30" spans="1:13">
      <c r="A467" s="85" t="s">
        <v>1056</v>
      </c>
      <c r="B467" s="85" t="s">
        <v>1057</v>
      </c>
      <c r="C467" s="85" t="s">
        <v>30</v>
      </c>
      <c r="D467" s="86" t="s">
        <v>1058</v>
      </c>
      <c r="E467" s="85" t="s">
        <v>32</v>
      </c>
      <c r="F467" s="85" t="s">
        <v>45</v>
      </c>
      <c r="G467" s="88">
        <v>1</v>
      </c>
      <c r="H467" s="88"/>
      <c r="I467" s="88">
        <f t="shared" si="165"/>
        <v>0</v>
      </c>
      <c r="J467" s="88"/>
      <c r="K467" s="88">
        <f t="shared" si="166"/>
        <v>0</v>
      </c>
      <c r="L467" s="88">
        <f t="shared" si="167"/>
        <v>0</v>
      </c>
      <c r="M467" s="103">
        <f t="shared" si="168"/>
        <v>0</v>
      </c>
    </row>
    <row r="468" ht="30" spans="1:13">
      <c r="A468" s="85" t="s">
        <v>1059</v>
      </c>
      <c r="B468" s="85" t="s">
        <v>1060</v>
      </c>
      <c r="C468" s="85" t="s">
        <v>30</v>
      </c>
      <c r="D468" s="86" t="s">
        <v>1061</v>
      </c>
      <c r="E468" s="85" t="s">
        <v>32</v>
      </c>
      <c r="F468" s="85" t="s">
        <v>52</v>
      </c>
      <c r="G468" s="88">
        <v>4.4</v>
      </c>
      <c r="H468" s="88"/>
      <c r="I468" s="88">
        <f t="shared" si="165"/>
        <v>0</v>
      </c>
      <c r="J468" s="88"/>
      <c r="K468" s="88">
        <f t="shared" si="166"/>
        <v>0</v>
      </c>
      <c r="L468" s="88">
        <f t="shared" si="167"/>
        <v>0</v>
      </c>
      <c r="M468" s="103">
        <f t="shared" si="168"/>
        <v>0</v>
      </c>
    </row>
    <row r="469" ht="30" spans="1:13">
      <c r="A469" s="85" t="s">
        <v>1062</v>
      </c>
      <c r="B469" s="85" t="s">
        <v>627</v>
      </c>
      <c r="C469" s="85" t="s">
        <v>30</v>
      </c>
      <c r="D469" s="86" t="s">
        <v>628</v>
      </c>
      <c r="E469" s="85" t="s">
        <v>32</v>
      </c>
      <c r="F469" s="85" t="s">
        <v>45</v>
      </c>
      <c r="G469" s="88">
        <v>1</v>
      </c>
      <c r="H469" s="88"/>
      <c r="I469" s="88">
        <f t="shared" si="165"/>
        <v>0</v>
      </c>
      <c r="J469" s="88"/>
      <c r="K469" s="88">
        <f t="shared" si="166"/>
        <v>0</v>
      </c>
      <c r="L469" s="88">
        <f t="shared" si="167"/>
        <v>0</v>
      </c>
      <c r="M469" s="103">
        <f t="shared" si="168"/>
        <v>0</v>
      </c>
    </row>
    <row r="470" ht="30" spans="1:13">
      <c r="A470" s="85" t="s">
        <v>1063</v>
      </c>
      <c r="B470" s="85" t="s">
        <v>805</v>
      </c>
      <c r="C470" s="85" t="s">
        <v>30</v>
      </c>
      <c r="D470" s="86" t="s">
        <v>806</v>
      </c>
      <c r="E470" s="85" t="s">
        <v>32</v>
      </c>
      <c r="F470" s="85" t="s">
        <v>45</v>
      </c>
      <c r="G470" s="88">
        <v>2</v>
      </c>
      <c r="H470" s="88"/>
      <c r="I470" s="88">
        <f t="shared" si="165"/>
        <v>0</v>
      </c>
      <c r="J470" s="88"/>
      <c r="K470" s="88">
        <f t="shared" si="166"/>
        <v>0</v>
      </c>
      <c r="L470" s="88">
        <f t="shared" si="167"/>
        <v>0</v>
      </c>
      <c r="M470" s="103">
        <f t="shared" si="168"/>
        <v>0</v>
      </c>
    </row>
    <row r="471" ht="15" spans="1:13">
      <c r="A471" s="85" t="s">
        <v>1064</v>
      </c>
      <c r="B471" s="85">
        <v>160964</v>
      </c>
      <c r="C471" s="85" t="s">
        <v>67</v>
      </c>
      <c r="D471" s="86" t="s">
        <v>349</v>
      </c>
      <c r="E471" s="85" t="s">
        <v>32</v>
      </c>
      <c r="F471" s="85" t="s">
        <v>107</v>
      </c>
      <c r="G471" s="88">
        <v>12</v>
      </c>
      <c r="H471" s="88"/>
      <c r="I471" s="88">
        <f t="shared" si="165"/>
        <v>0</v>
      </c>
      <c r="J471" s="88"/>
      <c r="K471" s="88">
        <f t="shared" si="166"/>
        <v>0</v>
      </c>
      <c r="L471" s="88">
        <f t="shared" si="167"/>
        <v>0</v>
      </c>
      <c r="M471" s="103">
        <f t="shared" si="168"/>
        <v>0</v>
      </c>
    </row>
    <row r="472" ht="45" spans="1:13">
      <c r="A472" s="85" t="s">
        <v>1065</v>
      </c>
      <c r="B472" s="85" t="s">
        <v>630</v>
      </c>
      <c r="C472" s="85" t="s">
        <v>138</v>
      </c>
      <c r="D472" s="86" t="s">
        <v>631</v>
      </c>
      <c r="E472" s="85" t="s">
        <v>32</v>
      </c>
      <c r="F472" s="85" t="s">
        <v>45</v>
      </c>
      <c r="G472" s="88">
        <v>1</v>
      </c>
      <c r="H472" s="88"/>
      <c r="I472" s="88">
        <f t="shared" si="165"/>
        <v>0</v>
      </c>
      <c r="J472" s="88"/>
      <c r="K472" s="88">
        <f t="shared" si="166"/>
        <v>0</v>
      </c>
      <c r="L472" s="88">
        <f t="shared" si="167"/>
        <v>0</v>
      </c>
      <c r="M472" s="103">
        <f t="shared" si="168"/>
        <v>0</v>
      </c>
    </row>
    <row r="473" ht="45" spans="1:13">
      <c r="A473" s="85" t="s">
        <v>1066</v>
      </c>
      <c r="B473" s="85" t="s">
        <v>1067</v>
      </c>
      <c r="C473" s="85" t="s">
        <v>30</v>
      </c>
      <c r="D473" s="86" t="s">
        <v>1068</v>
      </c>
      <c r="E473" s="85" t="s">
        <v>32</v>
      </c>
      <c r="F473" s="85" t="s">
        <v>52</v>
      </c>
      <c r="G473" s="88">
        <v>70.36</v>
      </c>
      <c r="H473" s="88"/>
      <c r="I473" s="88">
        <f t="shared" si="165"/>
        <v>0</v>
      </c>
      <c r="J473" s="88"/>
      <c r="K473" s="88">
        <f t="shared" si="166"/>
        <v>0</v>
      </c>
      <c r="L473" s="88">
        <f t="shared" si="167"/>
        <v>0</v>
      </c>
      <c r="M473" s="103">
        <f t="shared" si="168"/>
        <v>0</v>
      </c>
    </row>
    <row r="474" ht="60" spans="1:13">
      <c r="A474" s="85" t="s">
        <v>1069</v>
      </c>
      <c r="B474" s="85" t="s">
        <v>920</v>
      </c>
      <c r="C474" s="85" t="s">
        <v>138</v>
      </c>
      <c r="D474" s="86" t="s">
        <v>1070</v>
      </c>
      <c r="E474" s="85" t="s">
        <v>32</v>
      </c>
      <c r="F474" s="85" t="s">
        <v>52</v>
      </c>
      <c r="G474" s="88">
        <v>47</v>
      </c>
      <c r="H474" s="88"/>
      <c r="I474" s="88">
        <f t="shared" si="165"/>
        <v>0</v>
      </c>
      <c r="J474" s="88"/>
      <c r="K474" s="88">
        <f t="shared" si="166"/>
        <v>0</v>
      </c>
      <c r="L474" s="88">
        <f t="shared" si="167"/>
        <v>0</v>
      </c>
      <c r="M474" s="103">
        <f t="shared" si="168"/>
        <v>0</v>
      </c>
    </row>
    <row r="475" ht="30" spans="1:13">
      <c r="A475" s="85" t="s">
        <v>1071</v>
      </c>
      <c r="B475" s="85" t="s">
        <v>1072</v>
      </c>
      <c r="C475" s="85" t="s">
        <v>138</v>
      </c>
      <c r="D475" s="86" t="s">
        <v>1073</v>
      </c>
      <c r="E475" s="85" t="s">
        <v>32</v>
      </c>
      <c r="F475" s="85" t="s">
        <v>52</v>
      </c>
      <c r="G475" s="88">
        <v>15</v>
      </c>
      <c r="H475" s="88"/>
      <c r="I475" s="88">
        <f t="shared" si="165"/>
        <v>0</v>
      </c>
      <c r="J475" s="88"/>
      <c r="K475" s="88">
        <f t="shared" si="166"/>
        <v>0</v>
      </c>
      <c r="L475" s="88">
        <f t="shared" si="167"/>
        <v>0</v>
      </c>
      <c r="M475" s="103">
        <f t="shared" si="168"/>
        <v>0</v>
      </c>
    </row>
    <row r="476" ht="30" spans="1:13">
      <c r="A476" s="85" t="s">
        <v>1074</v>
      </c>
      <c r="B476" s="85" t="s">
        <v>961</v>
      </c>
      <c r="C476" s="85" t="s">
        <v>30</v>
      </c>
      <c r="D476" s="86" t="s">
        <v>962</v>
      </c>
      <c r="E476" s="85" t="s">
        <v>32</v>
      </c>
      <c r="F476" s="85" t="s">
        <v>52</v>
      </c>
      <c r="G476" s="88">
        <v>83.55</v>
      </c>
      <c r="H476" s="88"/>
      <c r="I476" s="88">
        <f t="shared" si="165"/>
        <v>0</v>
      </c>
      <c r="J476" s="88"/>
      <c r="K476" s="88">
        <f t="shared" si="166"/>
        <v>0</v>
      </c>
      <c r="L476" s="88">
        <f t="shared" si="167"/>
        <v>0</v>
      </c>
      <c r="M476" s="103">
        <f t="shared" si="168"/>
        <v>0</v>
      </c>
    </row>
    <row r="477" ht="45" spans="1:13">
      <c r="A477" s="85" t="s">
        <v>1075</v>
      </c>
      <c r="B477" s="85" t="s">
        <v>964</v>
      </c>
      <c r="C477" s="85" t="s">
        <v>138</v>
      </c>
      <c r="D477" s="86" t="s">
        <v>965</v>
      </c>
      <c r="E477" s="85" t="s">
        <v>32</v>
      </c>
      <c r="F477" s="85" t="s">
        <v>52</v>
      </c>
      <c r="G477" s="88">
        <v>83.55</v>
      </c>
      <c r="H477" s="88"/>
      <c r="I477" s="88">
        <f t="shared" si="165"/>
        <v>0</v>
      </c>
      <c r="J477" s="88"/>
      <c r="K477" s="88">
        <f t="shared" si="166"/>
        <v>0</v>
      </c>
      <c r="L477" s="88">
        <f t="shared" si="167"/>
        <v>0</v>
      </c>
      <c r="M477" s="103">
        <f t="shared" si="168"/>
        <v>0</v>
      </c>
    </row>
    <row r="478" ht="15" spans="1:13">
      <c r="A478" s="85" t="s">
        <v>1076</v>
      </c>
      <c r="B478" s="85" t="s">
        <v>935</v>
      </c>
      <c r="C478" s="85" t="s">
        <v>30</v>
      </c>
      <c r="D478" s="86" t="s">
        <v>936</v>
      </c>
      <c r="E478" s="85" t="s">
        <v>32</v>
      </c>
      <c r="F478" s="85" t="s">
        <v>52</v>
      </c>
      <c r="G478" s="88">
        <v>70.36</v>
      </c>
      <c r="H478" s="88"/>
      <c r="I478" s="88">
        <f t="shared" si="165"/>
        <v>0</v>
      </c>
      <c r="J478" s="88"/>
      <c r="K478" s="88">
        <f t="shared" si="166"/>
        <v>0</v>
      </c>
      <c r="L478" s="88">
        <f t="shared" si="167"/>
        <v>0</v>
      </c>
      <c r="M478" s="103">
        <f t="shared" si="168"/>
        <v>0</v>
      </c>
    </row>
    <row r="479" ht="30" spans="1:13">
      <c r="A479" s="85" t="s">
        <v>1077</v>
      </c>
      <c r="B479" s="85" t="s">
        <v>938</v>
      </c>
      <c r="C479" s="85" t="s">
        <v>30</v>
      </c>
      <c r="D479" s="86" t="s">
        <v>939</v>
      </c>
      <c r="E479" s="85" t="s">
        <v>32</v>
      </c>
      <c r="F479" s="85" t="s">
        <v>52</v>
      </c>
      <c r="G479" s="88">
        <v>146.46</v>
      </c>
      <c r="H479" s="88"/>
      <c r="I479" s="88">
        <f t="shared" si="165"/>
        <v>0</v>
      </c>
      <c r="J479" s="88"/>
      <c r="K479" s="88">
        <f t="shared" si="166"/>
        <v>0</v>
      </c>
      <c r="L479" s="88">
        <f t="shared" si="167"/>
        <v>0</v>
      </c>
      <c r="M479" s="103">
        <f t="shared" si="168"/>
        <v>0</v>
      </c>
    </row>
    <row r="480" ht="30" spans="1:13">
      <c r="A480" s="85" t="s">
        <v>1078</v>
      </c>
      <c r="B480" s="85" t="s">
        <v>1079</v>
      </c>
      <c r="C480" s="85" t="s">
        <v>30</v>
      </c>
      <c r="D480" s="86" t="s">
        <v>1080</v>
      </c>
      <c r="E480" s="85" t="s">
        <v>32</v>
      </c>
      <c r="F480" s="85" t="s">
        <v>52</v>
      </c>
      <c r="G480" s="88">
        <v>70.36</v>
      </c>
      <c r="H480" s="88"/>
      <c r="I480" s="88">
        <f t="shared" si="165"/>
        <v>0</v>
      </c>
      <c r="J480" s="88"/>
      <c r="K480" s="88">
        <f t="shared" si="166"/>
        <v>0</v>
      </c>
      <c r="L480" s="88">
        <f t="shared" si="167"/>
        <v>0</v>
      </c>
      <c r="M480" s="103">
        <f t="shared" si="168"/>
        <v>0</v>
      </c>
    </row>
    <row r="481" ht="30" spans="1:13">
      <c r="A481" s="85" t="s">
        <v>1081</v>
      </c>
      <c r="B481" s="85" t="s">
        <v>1082</v>
      </c>
      <c r="C481" s="85" t="s">
        <v>30</v>
      </c>
      <c r="D481" s="86" t="s">
        <v>1083</v>
      </c>
      <c r="E481" s="85" t="s">
        <v>32</v>
      </c>
      <c r="F481" s="85" t="s">
        <v>52</v>
      </c>
      <c r="G481" s="88">
        <v>146.46</v>
      </c>
      <c r="H481" s="88"/>
      <c r="I481" s="88">
        <f t="shared" si="165"/>
        <v>0</v>
      </c>
      <c r="J481" s="88"/>
      <c r="K481" s="88">
        <f t="shared" si="166"/>
        <v>0</v>
      </c>
      <c r="L481" s="88">
        <f t="shared" si="167"/>
        <v>0</v>
      </c>
      <c r="M481" s="103">
        <f t="shared" si="168"/>
        <v>0</v>
      </c>
    </row>
    <row r="482" ht="30" spans="1:13">
      <c r="A482" s="85" t="s">
        <v>1084</v>
      </c>
      <c r="B482" s="85" t="s">
        <v>1085</v>
      </c>
      <c r="C482" s="85" t="s">
        <v>138</v>
      </c>
      <c r="D482" s="86" t="s">
        <v>1086</v>
      </c>
      <c r="E482" s="85" t="s">
        <v>32</v>
      </c>
      <c r="F482" s="85" t="s">
        <v>107</v>
      </c>
      <c r="G482" s="88">
        <v>57.48</v>
      </c>
      <c r="H482" s="88"/>
      <c r="I482" s="88">
        <f t="shared" si="165"/>
        <v>0</v>
      </c>
      <c r="J482" s="88"/>
      <c r="K482" s="88">
        <f t="shared" si="166"/>
        <v>0</v>
      </c>
      <c r="L482" s="88">
        <f t="shared" si="167"/>
        <v>0</v>
      </c>
      <c r="M482" s="103">
        <f t="shared" si="168"/>
        <v>0</v>
      </c>
    </row>
    <row r="483" ht="30" spans="1:13">
      <c r="A483" s="85" t="s">
        <v>1087</v>
      </c>
      <c r="B483" s="85" t="s">
        <v>1088</v>
      </c>
      <c r="C483" s="85" t="s">
        <v>30</v>
      </c>
      <c r="D483" s="86" t="s">
        <v>1089</v>
      </c>
      <c r="E483" s="85" t="s">
        <v>32</v>
      </c>
      <c r="F483" s="85" t="s">
        <v>52</v>
      </c>
      <c r="G483" s="88">
        <v>1.89</v>
      </c>
      <c r="H483" s="88"/>
      <c r="I483" s="88">
        <f t="shared" si="165"/>
        <v>0</v>
      </c>
      <c r="J483" s="88"/>
      <c r="K483" s="88">
        <f t="shared" si="166"/>
        <v>0</v>
      </c>
      <c r="L483" s="88">
        <f t="shared" si="167"/>
        <v>0</v>
      </c>
      <c r="M483" s="103">
        <f t="shared" si="168"/>
        <v>0</v>
      </c>
    </row>
    <row r="484" ht="30" spans="1:13">
      <c r="A484" s="85" t="s">
        <v>1090</v>
      </c>
      <c r="B484" s="85" t="s">
        <v>693</v>
      </c>
      <c r="C484" s="85" t="s">
        <v>30</v>
      </c>
      <c r="D484" s="86" t="s">
        <v>694</v>
      </c>
      <c r="E484" s="85" t="s">
        <v>32</v>
      </c>
      <c r="F484" s="85" t="s">
        <v>107</v>
      </c>
      <c r="G484" s="88">
        <v>100</v>
      </c>
      <c r="H484" s="88"/>
      <c r="I484" s="88">
        <f t="shared" si="165"/>
        <v>0</v>
      </c>
      <c r="J484" s="88"/>
      <c r="K484" s="88">
        <f t="shared" si="166"/>
        <v>0</v>
      </c>
      <c r="L484" s="88">
        <f t="shared" si="167"/>
        <v>0</v>
      </c>
      <c r="M484" s="103">
        <f t="shared" si="168"/>
        <v>0</v>
      </c>
    </row>
    <row r="485" ht="30" spans="1:13">
      <c r="A485" s="85" t="s">
        <v>1091</v>
      </c>
      <c r="B485" s="85" t="s">
        <v>696</v>
      </c>
      <c r="C485" s="85" t="s">
        <v>30</v>
      </c>
      <c r="D485" s="86" t="s">
        <v>697</v>
      </c>
      <c r="E485" s="85" t="s">
        <v>32</v>
      </c>
      <c r="F485" s="85" t="s">
        <v>107</v>
      </c>
      <c r="G485" s="88">
        <v>200</v>
      </c>
      <c r="H485" s="88"/>
      <c r="I485" s="88">
        <f t="shared" si="165"/>
        <v>0</v>
      </c>
      <c r="J485" s="88"/>
      <c r="K485" s="88">
        <f t="shared" si="166"/>
        <v>0</v>
      </c>
      <c r="L485" s="88">
        <f t="shared" si="167"/>
        <v>0</v>
      </c>
      <c r="M485" s="103">
        <f t="shared" si="168"/>
        <v>0</v>
      </c>
    </row>
    <row r="486" ht="45" spans="1:13">
      <c r="A486" s="85" t="s">
        <v>1092</v>
      </c>
      <c r="B486" s="85" t="s">
        <v>351</v>
      </c>
      <c r="C486" s="85" t="s">
        <v>30</v>
      </c>
      <c r="D486" s="86" t="s">
        <v>352</v>
      </c>
      <c r="E486" s="85" t="s">
        <v>32</v>
      </c>
      <c r="F486" s="85" t="s">
        <v>52</v>
      </c>
      <c r="G486" s="88">
        <v>192.4</v>
      </c>
      <c r="H486" s="88"/>
      <c r="I486" s="88">
        <f t="shared" si="165"/>
        <v>0</v>
      </c>
      <c r="J486" s="88"/>
      <c r="K486" s="88">
        <f t="shared" si="166"/>
        <v>0</v>
      </c>
      <c r="L486" s="88">
        <f t="shared" si="167"/>
        <v>0</v>
      </c>
      <c r="M486" s="103">
        <f t="shared" si="168"/>
        <v>0</v>
      </c>
    </row>
    <row r="487" ht="60" spans="1:13">
      <c r="A487" s="85" t="s">
        <v>1093</v>
      </c>
      <c r="B487" s="85" t="s">
        <v>633</v>
      </c>
      <c r="C487" s="85" t="s">
        <v>30</v>
      </c>
      <c r="D487" s="86" t="s">
        <v>634</v>
      </c>
      <c r="E487" s="85" t="s">
        <v>32</v>
      </c>
      <c r="F487" s="85" t="s">
        <v>45</v>
      </c>
      <c r="G487" s="88">
        <v>1</v>
      </c>
      <c r="H487" s="88"/>
      <c r="I487" s="88">
        <f t="shared" si="165"/>
        <v>0</v>
      </c>
      <c r="J487" s="88"/>
      <c r="K487" s="88">
        <f t="shared" si="166"/>
        <v>0</v>
      </c>
      <c r="L487" s="88">
        <f t="shared" si="167"/>
        <v>0</v>
      </c>
      <c r="M487" s="103">
        <f t="shared" si="168"/>
        <v>0</v>
      </c>
    </row>
    <row r="488" ht="30" spans="1:13">
      <c r="A488" s="85" t="s">
        <v>1094</v>
      </c>
      <c r="B488" s="85" t="s">
        <v>1095</v>
      </c>
      <c r="C488" s="85" t="s">
        <v>30</v>
      </c>
      <c r="D488" s="86" t="s">
        <v>1096</v>
      </c>
      <c r="E488" s="85" t="s">
        <v>32</v>
      </c>
      <c r="F488" s="85" t="s">
        <v>52</v>
      </c>
      <c r="G488" s="88">
        <v>81</v>
      </c>
      <c r="H488" s="88"/>
      <c r="I488" s="88">
        <f t="shared" si="165"/>
        <v>0</v>
      </c>
      <c r="J488" s="88"/>
      <c r="K488" s="88">
        <f t="shared" si="166"/>
        <v>0</v>
      </c>
      <c r="L488" s="88">
        <f t="shared" si="167"/>
        <v>0</v>
      </c>
      <c r="M488" s="103">
        <f t="shared" si="168"/>
        <v>0</v>
      </c>
    </row>
    <row r="489" ht="30" spans="1:13">
      <c r="A489" s="85" t="s">
        <v>1097</v>
      </c>
      <c r="B489" s="85" t="s">
        <v>354</v>
      </c>
      <c r="C489" s="85" t="s">
        <v>30</v>
      </c>
      <c r="D489" s="86" t="s">
        <v>355</v>
      </c>
      <c r="E489" s="85" t="s">
        <v>32</v>
      </c>
      <c r="F489" s="85" t="s">
        <v>52</v>
      </c>
      <c r="G489" s="88">
        <v>98</v>
      </c>
      <c r="H489" s="88"/>
      <c r="I489" s="88">
        <f t="shared" si="165"/>
        <v>0</v>
      </c>
      <c r="J489" s="88"/>
      <c r="K489" s="88">
        <f t="shared" si="166"/>
        <v>0</v>
      </c>
      <c r="L489" s="88">
        <f t="shared" si="167"/>
        <v>0</v>
      </c>
      <c r="M489" s="103">
        <f t="shared" si="168"/>
        <v>0</v>
      </c>
    </row>
    <row r="490" ht="45" spans="1:13">
      <c r="A490" s="85" t="s">
        <v>1098</v>
      </c>
      <c r="B490" s="85" t="s">
        <v>1099</v>
      </c>
      <c r="C490" s="85" t="s">
        <v>30</v>
      </c>
      <c r="D490" s="86" t="s">
        <v>1100</v>
      </c>
      <c r="E490" s="85" t="s">
        <v>32</v>
      </c>
      <c r="F490" s="85" t="s">
        <v>52</v>
      </c>
      <c r="G490" s="88">
        <v>0.36</v>
      </c>
      <c r="H490" s="88"/>
      <c r="I490" s="88">
        <f t="shared" si="165"/>
        <v>0</v>
      </c>
      <c r="J490" s="88"/>
      <c r="K490" s="88">
        <f t="shared" si="166"/>
        <v>0</v>
      </c>
      <c r="L490" s="88">
        <f t="shared" si="167"/>
        <v>0</v>
      </c>
      <c r="M490" s="103">
        <f t="shared" si="168"/>
        <v>0</v>
      </c>
    </row>
    <row r="491" ht="60" spans="1:13">
      <c r="A491" s="85" t="s">
        <v>1101</v>
      </c>
      <c r="B491" s="85" t="s">
        <v>1102</v>
      </c>
      <c r="C491" s="85" t="s">
        <v>30</v>
      </c>
      <c r="D491" s="86" t="s">
        <v>1103</v>
      </c>
      <c r="E491" s="85" t="s">
        <v>32</v>
      </c>
      <c r="F491" s="85" t="s">
        <v>52</v>
      </c>
      <c r="G491" s="88">
        <v>9.75</v>
      </c>
      <c r="H491" s="88"/>
      <c r="I491" s="88">
        <f t="shared" si="165"/>
        <v>0</v>
      </c>
      <c r="J491" s="88"/>
      <c r="K491" s="88">
        <f t="shared" si="166"/>
        <v>0</v>
      </c>
      <c r="L491" s="88">
        <f t="shared" si="167"/>
        <v>0</v>
      </c>
      <c r="M491" s="103">
        <f t="shared" si="168"/>
        <v>0</v>
      </c>
    </row>
    <row r="492" ht="60" spans="1:13">
      <c r="A492" s="85" t="s">
        <v>1104</v>
      </c>
      <c r="B492" s="85" t="s">
        <v>636</v>
      </c>
      <c r="C492" s="85" t="s">
        <v>138</v>
      </c>
      <c r="D492" s="86" t="s">
        <v>637</v>
      </c>
      <c r="E492" s="85" t="s">
        <v>32</v>
      </c>
      <c r="F492" s="85" t="s">
        <v>45</v>
      </c>
      <c r="G492" s="88">
        <v>1</v>
      </c>
      <c r="H492" s="88"/>
      <c r="I492" s="88">
        <f t="shared" si="165"/>
        <v>0</v>
      </c>
      <c r="J492" s="88"/>
      <c r="K492" s="88">
        <f t="shared" si="166"/>
        <v>0</v>
      </c>
      <c r="L492" s="88">
        <f t="shared" si="167"/>
        <v>0</v>
      </c>
      <c r="M492" s="103">
        <f t="shared" si="168"/>
        <v>0</v>
      </c>
    </row>
    <row r="493" ht="30" spans="1:13">
      <c r="A493" s="85" t="s">
        <v>1105</v>
      </c>
      <c r="B493" s="85" t="s">
        <v>811</v>
      </c>
      <c r="C493" s="85" t="s">
        <v>30</v>
      </c>
      <c r="D493" s="86" t="s">
        <v>812</v>
      </c>
      <c r="E493" s="85" t="s">
        <v>32</v>
      </c>
      <c r="F493" s="85" t="s">
        <v>45</v>
      </c>
      <c r="G493" s="88">
        <v>10</v>
      </c>
      <c r="H493" s="88"/>
      <c r="I493" s="88">
        <f t="shared" si="165"/>
        <v>0</v>
      </c>
      <c r="J493" s="88"/>
      <c r="K493" s="88">
        <f t="shared" si="166"/>
        <v>0</v>
      </c>
      <c r="L493" s="88">
        <f t="shared" si="167"/>
        <v>0</v>
      </c>
      <c r="M493" s="103">
        <f t="shared" si="168"/>
        <v>0</v>
      </c>
    </row>
    <row r="494" ht="30" spans="1:13">
      <c r="A494" s="85" t="s">
        <v>1106</v>
      </c>
      <c r="B494" s="85" t="s">
        <v>1107</v>
      </c>
      <c r="C494" s="85" t="s">
        <v>30</v>
      </c>
      <c r="D494" s="86" t="s">
        <v>1108</v>
      </c>
      <c r="E494" s="85" t="s">
        <v>32</v>
      </c>
      <c r="F494" s="85" t="s">
        <v>107</v>
      </c>
      <c r="G494" s="88">
        <v>74.84</v>
      </c>
      <c r="H494" s="88"/>
      <c r="I494" s="88">
        <f t="shared" si="165"/>
        <v>0</v>
      </c>
      <c r="J494" s="88"/>
      <c r="K494" s="88">
        <f t="shared" si="166"/>
        <v>0</v>
      </c>
      <c r="L494" s="88">
        <f t="shared" si="167"/>
        <v>0</v>
      </c>
      <c r="M494" s="103">
        <f t="shared" si="168"/>
        <v>0</v>
      </c>
    </row>
    <row r="495" ht="30" spans="1:13">
      <c r="A495" s="85" t="s">
        <v>1109</v>
      </c>
      <c r="B495" s="85" t="s">
        <v>1110</v>
      </c>
      <c r="C495" s="85" t="s">
        <v>30</v>
      </c>
      <c r="D495" s="86" t="s">
        <v>1111</v>
      </c>
      <c r="E495" s="85" t="s">
        <v>32</v>
      </c>
      <c r="F495" s="85" t="s">
        <v>52</v>
      </c>
      <c r="G495" s="88">
        <v>125.09</v>
      </c>
      <c r="H495" s="88"/>
      <c r="I495" s="88">
        <f t="shared" si="165"/>
        <v>0</v>
      </c>
      <c r="J495" s="88"/>
      <c r="K495" s="88">
        <f t="shared" si="166"/>
        <v>0</v>
      </c>
      <c r="L495" s="88">
        <f t="shared" si="167"/>
        <v>0</v>
      </c>
      <c r="M495" s="103">
        <f t="shared" si="168"/>
        <v>0</v>
      </c>
    </row>
    <row r="496" ht="30" spans="1:13">
      <c r="A496" s="85" t="s">
        <v>1112</v>
      </c>
      <c r="B496" s="85" t="s">
        <v>91</v>
      </c>
      <c r="C496" s="85" t="s">
        <v>30</v>
      </c>
      <c r="D496" s="86" t="s">
        <v>92</v>
      </c>
      <c r="E496" s="85" t="s">
        <v>32</v>
      </c>
      <c r="F496" s="85" t="s">
        <v>52</v>
      </c>
      <c r="G496" s="88">
        <v>12.39</v>
      </c>
      <c r="H496" s="88"/>
      <c r="I496" s="88">
        <f t="shared" si="165"/>
        <v>0</v>
      </c>
      <c r="J496" s="88"/>
      <c r="K496" s="88">
        <f t="shared" si="166"/>
        <v>0</v>
      </c>
      <c r="L496" s="88">
        <f t="shared" si="167"/>
        <v>0</v>
      </c>
      <c r="M496" s="103">
        <f t="shared" si="168"/>
        <v>0</v>
      </c>
    </row>
    <row r="497" ht="30" spans="1:13">
      <c r="A497" s="85" t="s">
        <v>1113</v>
      </c>
      <c r="B497" s="85" t="s">
        <v>94</v>
      </c>
      <c r="C497" s="85" t="s">
        <v>30</v>
      </c>
      <c r="D497" s="86" t="s">
        <v>95</v>
      </c>
      <c r="E497" s="85" t="s">
        <v>32</v>
      </c>
      <c r="F497" s="85" t="s">
        <v>52</v>
      </c>
      <c r="G497" s="88">
        <v>9.48</v>
      </c>
      <c r="H497" s="88"/>
      <c r="I497" s="88">
        <f t="shared" si="165"/>
        <v>0</v>
      </c>
      <c r="J497" s="88"/>
      <c r="K497" s="88">
        <f t="shared" si="166"/>
        <v>0</v>
      </c>
      <c r="L497" s="88">
        <f t="shared" si="167"/>
        <v>0</v>
      </c>
      <c r="M497" s="103">
        <f t="shared" si="168"/>
        <v>0</v>
      </c>
    </row>
    <row r="498" ht="30" spans="1:13">
      <c r="A498" s="85" t="s">
        <v>1114</v>
      </c>
      <c r="B498" s="85" t="s">
        <v>97</v>
      </c>
      <c r="C498" s="85" t="s">
        <v>30</v>
      </c>
      <c r="D498" s="86" t="s">
        <v>98</v>
      </c>
      <c r="E498" s="85" t="s">
        <v>32</v>
      </c>
      <c r="F498" s="85" t="s">
        <v>52</v>
      </c>
      <c r="G498" s="88">
        <v>192.4</v>
      </c>
      <c r="H498" s="88"/>
      <c r="I498" s="88">
        <f t="shared" si="165"/>
        <v>0</v>
      </c>
      <c r="J498" s="88"/>
      <c r="K498" s="88">
        <f t="shared" si="166"/>
        <v>0</v>
      </c>
      <c r="L498" s="88">
        <f t="shared" si="167"/>
        <v>0</v>
      </c>
      <c r="M498" s="103">
        <f t="shared" si="168"/>
        <v>0</v>
      </c>
    </row>
    <row r="499" ht="30" spans="1:13">
      <c r="A499" s="85" t="s">
        <v>1115</v>
      </c>
      <c r="B499" s="85" t="s">
        <v>1116</v>
      </c>
      <c r="C499" s="85" t="s">
        <v>30</v>
      </c>
      <c r="D499" s="86" t="s">
        <v>1117</v>
      </c>
      <c r="E499" s="85" t="s">
        <v>32</v>
      </c>
      <c r="F499" s="85" t="s">
        <v>52</v>
      </c>
      <c r="G499" s="88">
        <v>192.4</v>
      </c>
      <c r="H499" s="88"/>
      <c r="I499" s="88">
        <f t="shared" si="165"/>
        <v>0</v>
      </c>
      <c r="J499" s="88"/>
      <c r="K499" s="88">
        <f t="shared" si="166"/>
        <v>0</v>
      </c>
      <c r="L499" s="88">
        <f t="shared" si="167"/>
        <v>0</v>
      </c>
      <c r="M499" s="103">
        <f t="shared" si="168"/>
        <v>0</v>
      </c>
    </row>
    <row r="500" ht="30" spans="1:13">
      <c r="A500" s="85" t="s">
        <v>1118</v>
      </c>
      <c r="B500" s="85" t="s">
        <v>1119</v>
      </c>
      <c r="C500" s="85" t="s">
        <v>30</v>
      </c>
      <c r="D500" s="86" t="s">
        <v>1120</v>
      </c>
      <c r="E500" s="85" t="s">
        <v>32</v>
      </c>
      <c r="F500" s="85" t="s">
        <v>45</v>
      </c>
      <c r="G500" s="88">
        <v>25</v>
      </c>
      <c r="H500" s="88"/>
      <c r="I500" s="88">
        <f t="shared" si="165"/>
        <v>0</v>
      </c>
      <c r="J500" s="88"/>
      <c r="K500" s="88">
        <f t="shared" si="166"/>
        <v>0</v>
      </c>
      <c r="L500" s="88">
        <f t="shared" si="167"/>
        <v>0</v>
      </c>
      <c r="M500" s="103">
        <f t="shared" si="168"/>
        <v>0</v>
      </c>
    </row>
    <row r="501" ht="30" spans="1:13">
      <c r="A501" s="85" t="s">
        <v>1121</v>
      </c>
      <c r="B501" s="85" t="s">
        <v>1122</v>
      </c>
      <c r="C501" s="85" t="s">
        <v>30</v>
      </c>
      <c r="D501" s="86" t="s">
        <v>1123</v>
      </c>
      <c r="E501" s="85" t="s">
        <v>32</v>
      </c>
      <c r="F501" s="85" t="s">
        <v>45</v>
      </c>
      <c r="G501" s="88">
        <v>3</v>
      </c>
      <c r="H501" s="88"/>
      <c r="I501" s="88">
        <f t="shared" si="165"/>
        <v>0</v>
      </c>
      <c r="J501" s="88"/>
      <c r="K501" s="88">
        <f t="shared" si="166"/>
        <v>0</v>
      </c>
      <c r="L501" s="88">
        <f t="shared" si="167"/>
        <v>0</v>
      </c>
      <c r="M501" s="103">
        <f t="shared" si="168"/>
        <v>0</v>
      </c>
    </row>
    <row r="502" ht="30" spans="1:13">
      <c r="A502" s="85" t="s">
        <v>1124</v>
      </c>
      <c r="B502" s="85" t="s">
        <v>1125</v>
      </c>
      <c r="C502" s="85" t="s">
        <v>30</v>
      </c>
      <c r="D502" s="86" t="s">
        <v>1126</v>
      </c>
      <c r="E502" s="85" t="s">
        <v>32</v>
      </c>
      <c r="F502" s="85" t="s">
        <v>45</v>
      </c>
      <c r="G502" s="88">
        <v>12</v>
      </c>
      <c r="H502" s="88"/>
      <c r="I502" s="88">
        <f t="shared" si="165"/>
        <v>0</v>
      </c>
      <c r="J502" s="88"/>
      <c r="K502" s="88">
        <f t="shared" si="166"/>
        <v>0</v>
      </c>
      <c r="L502" s="88">
        <f t="shared" si="167"/>
        <v>0</v>
      </c>
      <c r="M502" s="103">
        <f t="shared" si="168"/>
        <v>0</v>
      </c>
    </row>
    <row r="503" ht="30" spans="1:13">
      <c r="A503" s="85" t="s">
        <v>1127</v>
      </c>
      <c r="B503" s="85" t="s">
        <v>1128</v>
      </c>
      <c r="C503" s="85" t="s">
        <v>30</v>
      </c>
      <c r="D503" s="86" t="s">
        <v>1129</v>
      </c>
      <c r="E503" s="85" t="s">
        <v>32</v>
      </c>
      <c r="F503" s="85" t="s">
        <v>45</v>
      </c>
      <c r="G503" s="88">
        <v>3</v>
      </c>
      <c r="H503" s="88"/>
      <c r="I503" s="88">
        <f t="shared" si="165"/>
        <v>0</v>
      </c>
      <c r="J503" s="88"/>
      <c r="K503" s="88">
        <f t="shared" si="166"/>
        <v>0</v>
      </c>
      <c r="L503" s="88">
        <f t="shared" si="167"/>
        <v>0</v>
      </c>
      <c r="M503" s="103">
        <f t="shared" si="168"/>
        <v>0</v>
      </c>
    </row>
    <row r="504" ht="15" spans="1:13">
      <c r="A504" s="85" t="s">
        <v>1130</v>
      </c>
      <c r="B504" s="85" t="s">
        <v>914</v>
      </c>
      <c r="C504" s="85" t="s">
        <v>30</v>
      </c>
      <c r="D504" s="86" t="s">
        <v>915</v>
      </c>
      <c r="E504" s="85" t="s">
        <v>32</v>
      </c>
      <c r="F504" s="85" t="s">
        <v>107</v>
      </c>
      <c r="G504" s="88">
        <v>6</v>
      </c>
      <c r="H504" s="88"/>
      <c r="I504" s="88">
        <f t="shared" si="165"/>
        <v>0</v>
      </c>
      <c r="J504" s="88"/>
      <c r="K504" s="88">
        <f t="shared" si="166"/>
        <v>0</v>
      </c>
      <c r="L504" s="88">
        <f t="shared" si="167"/>
        <v>0</v>
      </c>
      <c r="M504" s="103">
        <f t="shared" si="168"/>
        <v>0</v>
      </c>
    </row>
    <row r="505" ht="30" spans="1:13">
      <c r="A505" s="85" t="s">
        <v>1131</v>
      </c>
      <c r="B505" s="85" t="s">
        <v>651</v>
      </c>
      <c r="C505" s="85" t="s">
        <v>361</v>
      </c>
      <c r="D505" s="86" t="s">
        <v>652</v>
      </c>
      <c r="E505" s="85" t="s">
        <v>32</v>
      </c>
      <c r="F505" s="85" t="s">
        <v>409</v>
      </c>
      <c r="G505" s="88">
        <v>1</v>
      </c>
      <c r="H505" s="88"/>
      <c r="I505" s="88">
        <f t="shared" si="165"/>
        <v>0</v>
      </c>
      <c r="J505" s="88"/>
      <c r="K505" s="88">
        <f t="shared" si="166"/>
        <v>0</v>
      </c>
      <c r="L505" s="88">
        <f t="shared" si="167"/>
        <v>0</v>
      </c>
      <c r="M505" s="103">
        <f t="shared" si="168"/>
        <v>0</v>
      </c>
    </row>
    <row r="506" ht="45" spans="1:13">
      <c r="A506" s="85" t="s">
        <v>1132</v>
      </c>
      <c r="B506" s="85" t="s">
        <v>1133</v>
      </c>
      <c r="C506" s="85" t="s">
        <v>361</v>
      </c>
      <c r="D506" s="86" t="s">
        <v>1134</v>
      </c>
      <c r="E506" s="85" t="s">
        <v>32</v>
      </c>
      <c r="F506" s="85" t="s">
        <v>45</v>
      </c>
      <c r="G506" s="88">
        <v>1</v>
      </c>
      <c r="H506" s="88"/>
      <c r="I506" s="88">
        <f t="shared" si="165"/>
        <v>0</v>
      </c>
      <c r="J506" s="88"/>
      <c r="K506" s="88">
        <f t="shared" si="166"/>
        <v>0</v>
      </c>
      <c r="L506" s="88">
        <f t="shared" si="167"/>
        <v>0</v>
      </c>
      <c r="M506" s="103">
        <f t="shared" si="168"/>
        <v>0</v>
      </c>
    </row>
    <row r="507" ht="30" spans="1:13">
      <c r="A507" s="85" t="s">
        <v>1135</v>
      </c>
      <c r="B507" s="85" t="s">
        <v>654</v>
      </c>
      <c r="C507" s="85" t="s">
        <v>361</v>
      </c>
      <c r="D507" s="86" t="s">
        <v>655</v>
      </c>
      <c r="E507" s="85" t="s">
        <v>32</v>
      </c>
      <c r="F507" s="85" t="s">
        <v>45</v>
      </c>
      <c r="G507" s="88">
        <v>1</v>
      </c>
      <c r="H507" s="88"/>
      <c r="I507" s="88">
        <f t="shared" si="165"/>
        <v>0</v>
      </c>
      <c r="J507" s="88"/>
      <c r="K507" s="88">
        <f t="shared" si="166"/>
        <v>0</v>
      </c>
      <c r="L507" s="88">
        <f t="shared" si="167"/>
        <v>0</v>
      </c>
      <c r="M507" s="103">
        <f t="shared" si="168"/>
        <v>0</v>
      </c>
    </row>
    <row r="508" ht="37.5" customHeight="1" spans="1:13">
      <c r="A508" s="85" t="s">
        <v>1136</v>
      </c>
      <c r="B508" s="85" t="s">
        <v>814</v>
      </c>
      <c r="C508" s="85" t="s">
        <v>361</v>
      </c>
      <c r="D508" s="86" t="s">
        <v>815</v>
      </c>
      <c r="E508" s="85" t="s">
        <v>32</v>
      </c>
      <c r="F508" s="85" t="s">
        <v>45</v>
      </c>
      <c r="G508" s="88">
        <v>15</v>
      </c>
      <c r="H508" s="88"/>
      <c r="I508" s="88">
        <f t="shared" si="165"/>
        <v>0</v>
      </c>
      <c r="J508" s="88"/>
      <c r="K508" s="88">
        <f t="shared" si="166"/>
        <v>0</v>
      </c>
      <c r="L508" s="88">
        <f t="shared" si="167"/>
        <v>0</v>
      </c>
      <c r="M508" s="103">
        <f t="shared" si="168"/>
        <v>0</v>
      </c>
    </row>
    <row r="509" ht="15" spans="1:13">
      <c r="A509" s="89" t="s">
        <v>132</v>
      </c>
      <c r="B509" s="89"/>
      <c r="C509" s="89"/>
      <c r="D509" s="89"/>
      <c r="E509" s="89"/>
      <c r="F509" s="89"/>
      <c r="G509" s="89"/>
      <c r="H509" s="89"/>
      <c r="I509" s="104">
        <f>ROUND(SUM(I464:I508),2)</f>
        <v>0</v>
      </c>
      <c r="J509" s="104"/>
      <c r="K509" s="104">
        <f>ROUND(SUM(K464:K508),2)</f>
        <v>0</v>
      </c>
      <c r="L509" s="105"/>
      <c r="M509" s="104">
        <f>ROUND(SUM(M464:M508),2)</f>
        <v>0</v>
      </c>
    </row>
    <row r="510" ht="15" customHeight="1" spans="1:13">
      <c r="A510" s="90"/>
      <c r="B510" s="91"/>
      <c r="C510" s="91"/>
      <c r="D510" s="91"/>
      <c r="E510" s="91"/>
      <c r="F510" s="91"/>
      <c r="G510" s="91"/>
      <c r="H510" s="91"/>
      <c r="I510" s="91"/>
      <c r="J510" s="91"/>
      <c r="K510" s="91"/>
      <c r="L510" s="91"/>
      <c r="M510" s="106"/>
    </row>
    <row r="511" ht="15" spans="1:13">
      <c r="A511" s="83">
        <v>17</v>
      </c>
      <c r="B511" s="84"/>
      <c r="C511" s="84"/>
      <c r="D511" s="84" t="s">
        <v>1137</v>
      </c>
      <c r="E511" s="84"/>
      <c r="F511" s="84"/>
      <c r="G511" s="84"/>
      <c r="H511" s="84"/>
      <c r="I511" s="84"/>
      <c r="J511" s="84"/>
      <c r="K511" s="84"/>
      <c r="L511" s="84"/>
      <c r="M511" s="84"/>
    </row>
    <row r="512" ht="30" spans="1:13">
      <c r="A512" s="85" t="s">
        <v>1138</v>
      </c>
      <c r="B512" s="85" t="s">
        <v>1139</v>
      </c>
      <c r="C512" s="85" t="s">
        <v>30</v>
      </c>
      <c r="D512" s="86" t="s">
        <v>1140</v>
      </c>
      <c r="E512" s="85" t="s">
        <v>32</v>
      </c>
      <c r="F512" s="85" t="s">
        <v>52</v>
      </c>
      <c r="G512" s="88">
        <v>263.16</v>
      </c>
      <c r="H512" s="88"/>
      <c r="I512" s="88">
        <f t="shared" ref="I512:I516" si="169">ROUND(G512*H512,2)</f>
        <v>0</v>
      </c>
      <c r="J512" s="88"/>
      <c r="K512" s="88">
        <f t="shared" ref="K512:K516" si="170">ROUND(G512*J512,2)</f>
        <v>0</v>
      </c>
      <c r="L512" s="88">
        <f t="shared" ref="L512:L516" si="171">ROUND(H512+J512,2)</f>
        <v>0</v>
      </c>
      <c r="M512" s="103">
        <f t="shared" ref="M512:M516" si="172">ROUND(G512*L512,2)</f>
        <v>0</v>
      </c>
    </row>
    <row r="513" ht="30" spans="1:13">
      <c r="A513" s="85" t="s">
        <v>1141</v>
      </c>
      <c r="B513" s="85" t="s">
        <v>1142</v>
      </c>
      <c r="C513" s="85" t="s">
        <v>30</v>
      </c>
      <c r="D513" s="86" t="s">
        <v>1143</v>
      </c>
      <c r="E513" s="85" t="s">
        <v>32</v>
      </c>
      <c r="F513" s="85" t="s">
        <v>52</v>
      </c>
      <c r="G513" s="88">
        <v>244.56</v>
      </c>
      <c r="H513" s="88"/>
      <c r="I513" s="88">
        <f t="shared" si="169"/>
        <v>0</v>
      </c>
      <c r="J513" s="88"/>
      <c r="K513" s="88">
        <f t="shared" si="170"/>
        <v>0</v>
      </c>
      <c r="L513" s="88">
        <f t="shared" si="171"/>
        <v>0</v>
      </c>
      <c r="M513" s="103">
        <f t="shared" si="172"/>
        <v>0</v>
      </c>
    </row>
    <row r="514" ht="15" spans="1:13">
      <c r="A514" s="85" t="s">
        <v>1144</v>
      </c>
      <c r="B514" s="85" t="s">
        <v>1145</v>
      </c>
      <c r="C514" s="85" t="s">
        <v>30</v>
      </c>
      <c r="D514" s="86" t="s">
        <v>1146</v>
      </c>
      <c r="E514" s="85" t="s">
        <v>32</v>
      </c>
      <c r="F514" s="85" t="s">
        <v>52</v>
      </c>
      <c r="G514" s="88">
        <v>27.27</v>
      </c>
      <c r="H514" s="88"/>
      <c r="I514" s="88">
        <f t="shared" si="169"/>
        <v>0</v>
      </c>
      <c r="J514" s="88"/>
      <c r="K514" s="88">
        <f t="shared" si="170"/>
        <v>0</v>
      </c>
      <c r="L514" s="88">
        <f t="shared" si="171"/>
        <v>0</v>
      </c>
      <c r="M514" s="103">
        <f t="shared" si="172"/>
        <v>0</v>
      </c>
    </row>
    <row r="515" ht="30" spans="1:13">
      <c r="A515" s="85" t="s">
        <v>1147</v>
      </c>
      <c r="B515" s="85" t="s">
        <v>1148</v>
      </c>
      <c r="C515" s="85" t="s">
        <v>30</v>
      </c>
      <c r="D515" s="86" t="s">
        <v>1149</v>
      </c>
      <c r="E515" s="85" t="s">
        <v>32</v>
      </c>
      <c r="F515" s="85" t="s">
        <v>52</v>
      </c>
      <c r="G515" s="88">
        <v>9.75</v>
      </c>
      <c r="H515" s="88"/>
      <c r="I515" s="88">
        <f t="shared" si="169"/>
        <v>0</v>
      </c>
      <c r="J515" s="88"/>
      <c r="K515" s="88">
        <f t="shared" si="170"/>
        <v>0</v>
      </c>
      <c r="L515" s="88">
        <f t="shared" si="171"/>
        <v>0</v>
      </c>
      <c r="M515" s="103">
        <f t="shared" si="172"/>
        <v>0</v>
      </c>
    </row>
    <row r="516" ht="15" spans="1:13">
      <c r="A516" s="85" t="s">
        <v>1150</v>
      </c>
      <c r="B516" s="85" t="s">
        <v>1151</v>
      </c>
      <c r="C516" s="85" t="s">
        <v>30</v>
      </c>
      <c r="D516" s="86" t="s">
        <v>1152</v>
      </c>
      <c r="E516" s="85" t="s">
        <v>32</v>
      </c>
      <c r="F516" s="85" t="s">
        <v>52</v>
      </c>
      <c r="G516" s="88">
        <v>3.78</v>
      </c>
      <c r="H516" s="88"/>
      <c r="I516" s="88">
        <f t="shared" si="169"/>
        <v>0</v>
      </c>
      <c r="J516" s="88"/>
      <c r="K516" s="88">
        <f t="shared" si="170"/>
        <v>0</v>
      </c>
      <c r="L516" s="88">
        <f t="shared" si="171"/>
        <v>0</v>
      </c>
      <c r="M516" s="103">
        <f t="shared" si="172"/>
        <v>0</v>
      </c>
    </row>
    <row r="517" ht="15" spans="1:13">
      <c r="A517" s="89" t="s">
        <v>132</v>
      </c>
      <c r="B517" s="89"/>
      <c r="C517" s="89"/>
      <c r="D517" s="89"/>
      <c r="E517" s="89"/>
      <c r="F517" s="89"/>
      <c r="G517" s="89"/>
      <c r="H517" s="89"/>
      <c r="I517" s="104">
        <f>ROUND(SUM(I512:I516),2)</f>
        <v>0</v>
      </c>
      <c r="J517" s="104"/>
      <c r="K517" s="104">
        <f>ROUND(SUM(K512:K516),2)</f>
        <v>0</v>
      </c>
      <c r="L517" s="105"/>
      <c r="M517" s="104">
        <f>ROUND(SUM(M512:M516),2)</f>
        <v>0</v>
      </c>
    </row>
    <row r="518" ht="14.25" spans="1:13">
      <c r="A518" s="116"/>
      <c r="B518" s="116"/>
      <c r="C518" s="1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</row>
    <row r="519" ht="15" spans="1:16">
      <c r="A519" s="117" t="s">
        <v>1153</v>
      </c>
      <c r="B519" s="117"/>
      <c r="C519" s="117"/>
      <c r="D519" s="117"/>
      <c r="E519" s="117"/>
      <c r="F519" s="117"/>
      <c r="G519" s="117"/>
      <c r="H519" s="117"/>
      <c r="I519" s="121">
        <f>I15+I25+I39+I51+I59+I71+I84+I95+I107+I119+I130+I142+I147+I151+I156+I160+I170+I178+I189+I193+I230+I257+I265+I285+I295+I313+I336+I343+I352+I361+I375+I384+I395+I409+I417+I428+I434+I441+I448+I456+I461+I509+I517</f>
        <v>0</v>
      </c>
      <c r="J519" s="122"/>
      <c r="K519" s="123">
        <f>K15+K25+K39+K51+K59+K71+K84+K95+K107+K119+K130+K142+K147+K151+K156+K160+K170+K178+K189+K193+K230+K257+K265+K285+K295+K313+K336+K343+K352+K361+K375+K384+K395+K409+K417+K428+K434+K441+K448+K456+K461+K509+K517</f>
        <v>0</v>
      </c>
      <c r="L519" s="122"/>
      <c r="M519" s="123">
        <f>M15+M25+M39+M51+M59+M71+M84+M95+M107+M119+M130+M142+M147+M151+M156+M160+M170+M178+M189+M193+M230+M257+M265+M285+M295+M313+M336+M343+M352+M361+M375+M384+M395+M409+M417+M428+M434+M441+M448+M456+M461+M509+M517</f>
        <v>0</v>
      </c>
      <c r="P519" s="60"/>
    </row>
    <row r="520" spans="1:13">
      <c r="A520" s="118"/>
      <c r="B520" s="118"/>
      <c r="C520" s="118"/>
      <c r="D520" s="118"/>
      <c r="E520" s="118"/>
      <c r="F520" s="118"/>
      <c r="G520" s="118"/>
      <c r="H520" s="118"/>
      <c r="I520" s="118"/>
      <c r="J520" s="118"/>
      <c r="K520" s="118"/>
      <c r="L520" s="118"/>
      <c r="M520" s="118"/>
    </row>
    <row r="521" spans="1:15">
      <c r="A521" s="119" t="s">
        <v>1154</v>
      </c>
      <c r="B521" s="119"/>
      <c r="C521" s="119"/>
      <c r="D521" s="119"/>
      <c r="E521" s="119"/>
      <c r="F521" s="119"/>
      <c r="G521" s="119"/>
      <c r="H521" s="119"/>
      <c r="I521" s="119"/>
      <c r="J521" s="119"/>
      <c r="K521" s="119"/>
      <c r="L521" s="119"/>
      <c r="M521" s="119"/>
      <c r="O521" s="124"/>
    </row>
    <row r="522" spans="1:13">
      <c r="A522" s="120" t="s">
        <v>1155</v>
      </c>
      <c r="B522" s="120"/>
      <c r="C522" s="120"/>
      <c r="D522" s="120"/>
      <c r="E522" s="120"/>
      <c r="F522" s="120"/>
      <c r="G522" s="120"/>
      <c r="H522" s="120"/>
      <c r="I522" s="120"/>
      <c r="J522" s="120"/>
      <c r="K522" s="120"/>
      <c r="L522" s="120"/>
      <c r="M522" s="120"/>
    </row>
  </sheetData>
  <mergeCells count="159">
    <mergeCell ref="A2:M2"/>
    <mergeCell ref="A3:M3"/>
    <mergeCell ref="A4:M4"/>
    <mergeCell ref="A5:M5"/>
    <mergeCell ref="A6:B6"/>
    <mergeCell ref="C6:F6"/>
    <mergeCell ref="G6:I6"/>
    <mergeCell ref="J6:M6"/>
    <mergeCell ref="A7:B7"/>
    <mergeCell ref="C7:F7"/>
    <mergeCell ref="G9:I9"/>
    <mergeCell ref="J9:M9"/>
    <mergeCell ref="A10:M10"/>
    <mergeCell ref="D12:M12"/>
    <mergeCell ref="A15:H15"/>
    <mergeCell ref="A16:M16"/>
    <mergeCell ref="D17:M17"/>
    <mergeCell ref="D18:M18"/>
    <mergeCell ref="A25:H25"/>
    <mergeCell ref="A26:M26"/>
    <mergeCell ref="D27:M27"/>
    <mergeCell ref="A39:H39"/>
    <mergeCell ref="A40:M40"/>
    <mergeCell ref="D41:M41"/>
    <mergeCell ref="A51:H51"/>
    <mergeCell ref="A52:M52"/>
    <mergeCell ref="D53:M53"/>
    <mergeCell ref="D54:M54"/>
    <mergeCell ref="A59:H59"/>
    <mergeCell ref="A60:M60"/>
    <mergeCell ref="D61:M61"/>
    <mergeCell ref="A71:H71"/>
    <mergeCell ref="A72:M72"/>
    <mergeCell ref="D73:M73"/>
    <mergeCell ref="A84:H84"/>
    <mergeCell ref="A85:M85"/>
    <mergeCell ref="D86:M86"/>
    <mergeCell ref="D87:M87"/>
    <mergeCell ref="A95:H95"/>
    <mergeCell ref="A96:M96"/>
    <mergeCell ref="D97:M97"/>
    <mergeCell ref="A107:H107"/>
    <mergeCell ref="A108:M108"/>
    <mergeCell ref="D109:M109"/>
    <mergeCell ref="A119:H119"/>
    <mergeCell ref="A120:M120"/>
    <mergeCell ref="D121:M121"/>
    <mergeCell ref="A130:H130"/>
    <mergeCell ref="A131:M131"/>
    <mergeCell ref="D132:M132"/>
    <mergeCell ref="A142:H142"/>
    <mergeCell ref="A143:M143"/>
    <mergeCell ref="D144:M144"/>
    <mergeCell ref="D145:M145"/>
    <mergeCell ref="A147:H147"/>
    <mergeCell ref="A148:M148"/>
    <mergeCell ref="D149:M149"/>
    <mergeCell ref="A151:H151"/>
    <mergeCell ref="A152:M152"/>
    <mergeCell ref="D153:M153"/>
    <mergeCell ref="A156:H156"/>
    <mergeCell ref="A157:M157"/>
    <mergeCell ref="D158:M158"/>
    <mergeCell ref="A160:H160"/>
    <mergeCell ref="A161:M161"/>
    <mergeCell ref="D162:M162"/>
    <mergeCell ref="A170:H170"/>
    <mergeCell ref="A171:M171"/>
    <mergeCell ref="D172:M172"/>
    <mergeCell ref="D173:M173"/>
    <mergeCell ref="A178:H178"/>
    <mergeCell ref="A179:M179"/>
    <mergeCell ref="D180:M180"/>
    <mergeCell ref="A189:H189"/>
    <mergeCell ref="A190:M190"/>
    <mergeCell ref="D191:M191"/>
    <mergeCell ref="A193:H193"/>
    <mergeCell ref="A194:M194"/>
    <mergeCell ref="D195:M195"/>
    <mergeCell ref="D196:M196"/>
    <mergeCell ref="A230:H230"/>
    <mergeCell ref="A231:M231"/>
    <mergeCell ref="D232:M232"/>
    <mergeCell ref="A257:H257"/>
    <mergeCell ref="A258:M258"/>
    <mergeCell ref="D259:M259"/>
    <mergeCell ref="A265:H265"/>
    <mergeCell ref="A266:M266"/>
    <mergeCell ref="D267:M267"/>
    <mergeCell ref="A285:H285"/>
    <mergeCell ref="A286:M286"/>
    <mergeCell ref="D287:M287"/>
    <mergeCell ref="A295:H295"/>
    <mergeCell ref="A296:M296"/>
    <mergeCell ref="D297:M297"/>
    <mergeCell ref="D298:M298"/>
    <mergeCell ref="A313:H313"/>
    <mergeCell ref="A314:M314"/>
    <mergeCell ref="D315:M315"/>
    <mergeCell ref="A336:H336"/>
    <mergeCell ref="A337:M337"/>
    <mergeCell ref="D338:M338"/>
    <mergeCell ref="A343:H343"/>
    <mergeCell ref="A344:M344"/>
    <mergeCell ref="D345:M345"/>
    <mergeCell ref="A352:H352"/>
    <mergeCell ref="A353:M353"/>
    <mergeCell ref="D354:M354"/>
    <mergeCell ref="A361:H361"/>
    <mergeCell ref="A362:M362"/>
    <mergeCell ref="D363:M363"/>
    <mergeCell ref="A375:H375"/>
    <mergeCell ref="A376:M376"/>
    <mergeCell ref="D377:M377"/>
    <mergeCell ref="A384:H384"/>
    <mergeCell ref="A385:M385"/>
    <mergeCell ref="D386:M386"/>
    <mergeCell ref="D387:M387"/>
    <mergeCell ref="A395:H395"/>
    <mergeCell ref="A396:M396"/>
    <mergeCell ref="D397:M397"/>
    <mergeCell ref="A409:H409"/>
    <mergeCell ref="A410:M410"/>
    <mergeCell ref="D411:M411"/>
    <mergeCell ref="A417:H417"/>
    <mergeCell ref="A418:M418"/>
    <mergeCell ref="D419:M419"/>
    <mergeCell ref="D420:M420"/>
    <mergeCell ref="A428:H428"/>
    <mergeCell ref="A429:M429"/>
    <mergeCell ref="D430:M430"/>
    <mergeCell ref="A434:H434"/>
    <mergeCell ref="A435:M435"/>
    <mergeCell ref="D436:M436"/>
    <mergeCell ref="A441:H441"/>
    <mergeCell ref="A442:M442"/>
    <mergeCell ref="D443:M443"/>
    <mergeCell ref="A448:H448"/>
    <mergeCell ref="A449:M449"/>
    <mergeCell ref="D450:M450"/>
    <mergeCell ref="A456:H456"/>
    <mergeCell ref="A457:M457"/>
    <mergeCell ref="D458:M458"/>
    <mergeCell ref="A461:H461"/>
    <mergeCell ref="A462:M462"/>
    <mergeCell ref="D463:M463"/>
    <mergeCell ref="A509:H509"/>
    <mergeCell ref="A510:M510"/>
    <mergeCell ref="D511:M511"/>
    <mergeCell ref="A517:H517"/>
    <mergeCell ref="A518:M518"/>
    <mergeCell ref="A519:H519"/>
    <mergeCell ref="A520:M520"/>
    <mergeCell ref="A521:M521"/>
    <mergeCell ref="A522:M522"/>
    <mergeCell ref="A8:B9"/>
    <mergeCell ref="C8:F9"/>
    <mergeCell ref="G7:I8"/>
    <mergeCell ref="J7:M8"/>
  </mergeCells>
  <printOptions horizontalCentered="1"/>
  <pageMargins left="0.236220472440945" right="0.236220472440945" top="0.748031496062992" bottom="0.748031496062992" header="0.31496062992126" footer="0.31496062992126"/>
  <pageSetup paperSize="9" scale="47" fitToHeight="0" orientation="portrait"/>
  <headerFooter>
    <oddFooter>&amp;R&amp;"Verdana,Negrito itálico"&amp;10Página &amp;P de &amp;N</oddFooter>
  </headerFooter>
  <rowBreaks count="1" manualBreakCount="1">
    <brk id="11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1"/>
  <sheetViews>
    <sheetView zoomScale="47" zoomScaleNormal="47" topLeftCell="A22" workbookViewId="0">
      <selection activeCell="E46" sqref="E46:E47"/>
    </sheetView>
  </sheetViews>
  <sheetFormatPr defaultColWidth="9" defaultRowHeight="15"/>
  <cols>
    <col min="1" max="1" width="15.7142857142857" style="1" customWidth="1"/>
    <col min="2" max="2" width="59.1428571428571" style="1" customWidth="1"/>
    <col min="3" max="3" width="35.4285714285714" style="1" customWidth="1"/>
    <col min="4" max="4" width="30.5714285714286" style="1" customWidth="1"/>
    <col min="5" max="5" width="30.7142857142857" style="1" customWidth="1"/>
    <col min="6" max="6" width="30.5714285714286" style="1" customWidth="1"/>
    <col min="7" max="11" width="30.7142857142857" style="1" customWidth="1"/>
    <col min="12" max="13" width="30.8571428571429" style="1" customWidth="1"/>
    <col min="14" max="14" width="35.5714285714286" style="1" customWidth="1"/>
    <col min="15" max="257" width="9.14285714285714" style="1"/>
    <col min="258" max="258" width="15.7142857142857" style="1" customWidth="1"/>
    <col min="259" max="259" width="59.1428571428571" style="1" customWidth="1"/>
    <col min="260" max="260" width="33.2857142857143" style="1" customWidth="1"/>
    <col min="261" max="261" width="32.2857142857143" style="1" customWidth="1"/>
    <col min="262" max="269" width="35.1428571428571" style="1" customWidth="1"/>
    <col min="270" max="270" width="33.2857142857143" style="1" customWidth="1"/>
    <col min="271" max="513" width="9.14285714285714" style="1"/>
    <col min="514" max="514" width="15.7142857142857" style="1" customWidth="1"/>
    <col min="515" max="515" width="59.1428571428571" style="1" customWidth="1"/>
    <col min="516" max="516" width="33.2857142857143" style="1" customWidth="1"/>
    <col min="517" max="517" width="32.2857142857143" style="1" customWidth="1"/>
    <col min="518" max="525" width="35.1428571428571" style="1" customWidth="1"/>
    <col min="526" max="526" width="33.2857142857143" style="1" customWidth="1"/>
    <col min="527" max="769" width="9.14285714285714" style="1"/>
    <col min="770" max="770" width="15.7142857142857" style="1" customWidth="1"/>
    <col min="771" max="771" width="59.1428571428571" style="1" customWidth="1"/>
    <col min="772" max="772" width="33.2857142857143" style="1" customWidth="1"/>
    <col min="773" max="773" width="32.2857142857143" style="1" customWidth="1"/>
    <col min="774" max="781" width="35.1428571428571" style="1" customWidth="1"/>
    <col min="782" max="782" width="33.2857142857143" style="1" customWidth="1"/>
    <col min="783" max="1025" width="9.14285714285714" style="1"/>
    <col min="1026" max="1026" width="15.7142857142857" style="1" customWidth="1"/>
    <col min="1027" max="1027" width="59.1428571428571" style="1" customWidth="1"/>
    <col min="1028" max="1028" width="33.2857142857143" style="1" customWidth="1"/>
    <col min="1029" max="1029" width="32.2857142857143" style="1" customWidth="1"/>
    <col min="1030" max="1037" width="35.1428571428571" style="1" customWidth="1"/>
    <col min="1038" max="1038" width="33.2857142857143" style="1" customWidth="1"/>
    <col min="1039" max="1281" width="9.14285714285714" style="1"/>
    <col min="1282" max="1282" width="15.7142857142857" style="1" customWidth="1"/>
    <col min="1283" max="1283" width="59.1428571428571" style="1" customWidth="1"/>
    <col min="1284" max="1284" width="33.2857142857143" style="1" customWidth="1"/>
    <col min="1285" max="1285" width="32.2857142857143" style="1" customWidth="1"/>
    <col min="1286" max="1293" width="35.1428571428571" style="1" customWidth="1"/>
    <col min="1294" max="1294" width="33.2857142857143" style="1" customWidth="1"/>
    <col min="1295" max="1537" width="9.14285714285714" style="1"/>
    <col min="1538" max="1538" width="15.7142857142857" style="1" customWidth="1"/>
    <col min="1539" max="1539" width="59.1428571428571" style="1" customWidth="1"/>
    <col min="1540" max="1540" width="33.2857142857143" style="1" customWidth="1"/>
    <col min="1541" max="1541" width="32.2857142857143" style="1" customWidth="1"/>
    <col min="1542" max="1549" width="35.1428571428571" style="1" customWidth="1"/>
    <col min="1550" max="1550" width="33.2857142857143" style="1" customWidth="1"/>
    <col min="1551" max="1793" width="9.14285714285714" style="1"/>
    <col min="1794" max="1794" width="15.7142857142857" style="1" customWidth="1"/>
    <col min="1795" max="1795" width="59.1428571428571" style="1" customWidth="1"/>
    <col min="1796" max="1796" width="33.2857142857143" style="1" customWidth="1"/>
    <col min="1797" max="1797" width="32.2857142857143" style="1" customWidth="1"/>
    <col min="1798" max="1805" width="35.1428571428571" style="1" customWidth="1"/>
    <col min="1806" max="1806" width="33.2857142857143" style="1" customWidth="1"/>
    <col min="1807" max="2049" width="9.14285714285714" style="1"/>
    <col min="2050" max="2050" width="15.7142857142857" style="1" customWidth="1"/>
    <col min="2051" max="2051" width="59.1428571428571" style="1" customWidth="1"/>
    <col min="2052" max="2052" width="33.2857142857143" style="1" customWidth="1"/>
    <col min="2053" max="2053" width="32.2857142857143" style="1" customWidth="1"/>
    <col min="2054" max="2061" width="35.1428571428571" style="1" customWidth="1"/>
    <col min="2062" max="2062" width="33.2857142857143" style="1" customWidth="1"/>
    <col min="2063" max="2305" width="9.14285714285714" style="1"/>
    <col min="2306" max="2306" width="15.7142857142857" style="1" customWidth="1"/>
    <col min="2307" max="2307" width="59.1428571428571" style="1" customWidth="1"/>
    <col min="2308" max="2308" width="33.2857142857143" style="1" customWidth="1"/>
    <col min="2309" max="2309" width="32.2857142857143" style="1" customWidth="1"/>
    <col min="2310" max="2317" width="35.1428571428571" style="1" customWidth="1"/>
    <col min="2318" max="2318" width="33.2857142857143" style="1" customWidth="1"/>
    <col min="2319" max="2561" width="9.14285714285714" style="1"/>
    <col min="2562" max="2562" width="15.7142857142857" style="1" customWidth="1"/>
    <col min="2563" max="2563" width="59.1428571428571" style="1" customWidth="1"/>
    <col min="2564" max="2564" width="33.2857142857143" style="1" customWidth="1"/>
    <col min="2565" max="2565" width="32.2857142857143" style="1" customWidth="1"/>
    <col min="2566" max="2573" width="35.1428571428571" style="1" customWidth="1"/>
    <col min="2574" max="2574" width="33.2857142857143" style="1" customWidth="1"/>
    <col min="2575" max="2817" width="9.14285714285714" style="1"/>
    <col min="2818" max="2818" width="15.7142857142857" style="1" customWidth="1"/>
    <col min="2819" max="2819" width="59.1428571428571" style="1" customWidth="1"/>
    <col min="2820" max="2820" width="33.2857142857143" style="1" customWidth="1"/>
    <col min="2821" max="2821" width="32.2857142857143" style="1" customWidth="1"/>
    <col min="2822" max="2829" width="35.1428571428571" style="1" customWidth="1"/>
    <col min="2830" max="2830" width="33.2857142857143" style="1" customWidth="1"/>
    <col min="2831" max="3073" width="9.14285714285714" style="1"/>
    <col min="3074" max="3074" width="15.7142857142857" style="1" customWidth="1"/>
    <col min="3075" max="3075" width="59.1428571428571" style="1" customWidth="1"/>
    <col min="3076" max="3076" width="33.2857142857143" style="1" customWidth="1"/>
    <col min="3077" max="3077" width="32.2857142857143" style="1" customWidth="1"/>
    <col min="3078" max="3085" width="35.1428571428571" style="1" customWidth="1"/>
    <col min="3086" max="3086" width="33.2857142857143" style="1" customWidth="1"/>
    <col min="3087" max="3329" width="9.14285714285714" style="1"/>
    <col min="3330" max="3330" width="15.7142857142857" style="1" customWidth="1"/>
    <col min="3331" max="3331" width="59.1428571428571" style="1" customWidth="1"/>
    <col min="3332" max="3332" width="33.2857142857143" style="1" customWidth="1"/>
    <col min="3333" max="3333" width="32.2857142857143" style="1" customWidth="1"/>
    <col min="3334" max="3341" width="35.1428571428571" style="1" customWidth="1"/>
    <col min="3342" max="3342" width="33.2857142857143" style="1" customWidth="1"/>
    <col min="3343" max="3585" width="9.14285714285714" style="1"/>
    <col min="3586" max="3586" width="15.7142857142857" style="1" customWidth="1"/>
    <col min="3587" max="3587" width="59.1428571428571" style="1" customWidth="1"/>
    <col min="3588" max="3588" width="33.2857142857143" style="1" customWidth="1"/>
    <col min="3589" max="3589" width="32.2857142857143" style="1" customWidth="1"/>
    <col min="3590" max="3597" width="35.1428571428571" style="1" customWidth="1"/>
    <col min="3598" max="3598" width="33.2857142857143" style="1" customWidth="1"/>
    <col min="3599" max="3841" width="9.14285714285714" style="1"/>
    <col min="3842" max="3842" width="15.7142857142857" style="1" customWidth="1"/>
    <col min="3843" max="3843" width="59.1428571428571" style="1" customWidth="1"/>
    <col min="3844" max="3844" width="33.2857142857143" style="1" customWidth="1"/>
    <col min="3845" max="3845" width="32.2857142857143" style="1" customWidth="1"/>
    <col min="3846" max="3853" width="35.1428571428571" style="1" customWidth="1"/>
    <col min="3854" max="3854" width="33.2857142857143" style="1" customWidth="1"/>
    <col min="3855" max="4097" width="9.14285714285714" style="1"/>
    <col min="4098" max="4098" width="15.7142857142857" style="1" customWidth="1"/>
    <col min="4099" max="4099" width="59.1428571428571" style="1" customWidth="1"/>
    <col min="4100" max="4100" width="33.2857142857143" style="1" customWidth="1"/>
    <col min="4101" max="4101" width="32.2857142857143" style="1" customWidth="1"/>
    <col min="4102" max="4109" width="35.1428571428571" style="1" customWidth="1"/>
    <col min="4110" max="4110" width="33.2857142857143" style="1" customWidth="1"/>
    <col min="4111" max="4353" width="9.14285714285714" style="1"/>
    <col min="4354" max="4354" width="15.7142857142857" style="1" customWidth="1"/>
    <col min="4355" max="4355" width="59.1428571428571" style="1" customWidth="1"/>
    <col min="4356" max="4356" width="33.2857142857143" style="1" customWidth="1"/>
    <col min="4357" max="4357" width="32.2857142857143" style="1" customWidth="1"/>
    <col min="4358" max="4365" width="35.1428571428571" style="1" customWidth="1"/>
    <col min="4366" max="4366" width="33.2857142857143" style="1" customWidth="1"/>
    <col min="4367" max="4609" width="9.14285714285714" style="1"/>
    <col min="4610" max="4610" width="15.7142857142857" style="1" customWidth="1"/>
    <col min="4611" max="4611" width="59.1428571428571" style="1" customWidth="1"/>
    <col min="4612" max="4612" width="33.2857142857143" style="1" customWidth="1"/>
    <col min="4613" max="4613" width="32.2857142857143" style="1" customWidth="1"/>
    <col min="4614" max="4621" width="35.1428571428571" style="1" customWidth="1"/>
    <col min="4622" max="4622" width="33.2857142857143" style="1" customWidth="1"/>
    <col min="4623" max="4865" width="9.14285714285714" style="1"/>
    <col min="4866" max="4866" width="15.7142857142857" style="1" customWidth="1"/>
    <col min="4867" max="4867" width="59.1428571428571" style="1" customWidth="1"/>
    <col min="4868" max="4868" width="33.2857142857143" style="1" customWidth="1"/>
    <col min="4869" max="4869" width="32.2857142857143" style="1" customWidth="1"/>
    <col min="4870" max="4877" width="35.1428571428571" style="1" customWidth="1"/>
    <col min="4878" max="4878" width="33.2857142857143" style="1" customWidth="1"/>
    <col min="4879" max="5121" width="9.14285714285714" style="1"/>
    <col min="5122" max="5122" width="15.7142857142857" style="1" customWidth="1"/>
    <col min="5123" max="5123" width="59.1428571428571" style="1" customWidth="1"/>
    <col min="5124" max="5124" width="33.2857142857143" style="1" customWidth="1"/>
    <col min="5125" max="5125" width="32.2857142857143" style="1" customWidth="1"/>
    <col min="5126" max="5133" width="35.1428571428571" style="1" customWidth="1"/>
    <col min="5134" max="5134" width="33.2857142857143" style="1" customWidth="1"/>
    <col min="5135" max="5377" width="9.14285714285714" style="1"/>
    <col min="5378" max="5378" width="15.7142857142857" style="1" customWidth="1"/>
    <col min="5379" max="5379" width="59.1428571428571" style="1" customWidth="1"/>
    <col min="5380" max="5380" width="33.2857142857143" style="1" customWidth="1"/>
    <col min="5381" max="5381" width="32.2857142857143" style="1" customWidth="1"/>
    <col min="5382" max="5389" width="35.1428571428571" style="1" customWidth="1"/>
    <col min="5390" max="5390" width="33.2857142857143" style="1" customWidth="1"/>
    <col min="5391" max="5633" width="9.14285714285714" style="1"/>
    <col min="5634" max="5634" width="15.7142857142857" style="1" customWidth="1"/>
    <col min="5635" max="5635" width="59.1428571428571" style="1" customWidth="1"/>
    <col min="5636" max="5636" width="33.2857142857143" style="1" customWidth="1"/>
    <col min="5637" max="5637" width="32.2857142857143" style="1" customWidth="1"/>
    <col min="5638" max="5645" width="35.1428571428571" style="1" customWidth="1"/>
    <col min="5646" max="5646" width="33.2857142857143" style="1" customWidth="1"/>
    <col min="5647" max="5889" width="9.14285714285714" style="1"/>
    <col min="5890" max="5890" width="15.7142857142857" style="1" customWidth="1"/>
    <col min="5891" max="5891" width="59.1428571428571" style="1" customWidth="1"/>
    <col min="5892" max="5892" width="33.2857142857143" style="1" customWidth="1"/>
    <col min="5893" max="5893" width="32.2857142857143" style="1" customWidth="1"/>
    <col min="5894" max="5901" width="35.1428571428571" style="1" customWidth="1"/>
    <col min="5902" max="5902" width="33.2857142857143" style="1" customWidth="1"/>
    <col min="5903" max="6145" width="9.14285714285714" style="1"/>
    <col min="6146" max="6146" width="15.7142857142857" style="1" customWidth="1"/>
    <col min="6147" max="6147" width="59.1428571428571" style="1" customWidth="1"/>
    <col min="6148" max="6148" width="33.2857142857143" style="1" customWidth="1"/>
    <col min="6149" max="6149" width="32.2857142857143" style="1" customWidth="1"/>
    <col min="6150" max="6157" width="35.1428571428571" style="1" customWidth="1"/>
    <col min="6158" max="6158" width="33.2857142857143" style="1" customWidth="1"/>
    <col min="6159" max="6401" width="9.14285714285714" style="1"/>
    <col min="6402" max="6402" width="15.7142857142857" style="1" customWidth="1"/>
    <col min="6403" max="6403" width="59.1428571428571" style="1" customWidth="1"/>
    <col min="6404" max="6404" width="33.2857142857143" style="1" customWidth="1"/>
    <col min="6405" max="6405" width="32.2857142857143" style="1" customWidth="1"/>
    <col min="6406" max="6413" width="35.1428571428571" style="1" customWidth="1"/>
    <col min="6414" max="6414" width="33.2857142857143" style="1" customWidth="1"/>
    <col min="6415" max="6657" width="9.14285714285714" style="1"/>
    <col min="6658" max="6658" width="15.7142857142857" style="1" customWidth="1"/>
    <col min="6659" max="6659" width="59.1428571428571" style="1" customWidth="1"/>
    <col min="6660" max="6660" width="33.2857142857143" style="1" customWidth="1"/>
    <col min="6661" max="6661" width="32.2857142857143" style="1" customWidth="1"/>
    <col min="6662" max="6669" width="35.1428571428571" style="1" customWidth="1"/>
    <col min="6670" max="6670" width="33.2857142857143" style="1" customWidth="1"/>
    <col min="6671" max="6913" width="9.14285714285714" style="1"/>
    <col min="6914" max="6914" width="15.7142857142857" style="1" customWidth="1"/>
    <col min="6915" max="6915" width="59.1428571428571" style="1" customWidth="1"/>
    <col min="6916" max="6916" width="33.2857142857143" style="1" customWidth="1"/>
    <col min="6917" max="6917" width="32.2857142857143" style="1" customWidth="1"/>
    <col min="6918" max="6925" width="35.1428571428571" style="1" customWidth="1"/>
    <col min="6926" max="6926" width="33.2857142857143" style="1" customWidth="1"/>
    <col min="6927" max="7169" width="9.14285714285714" style="1"/>
    <col min="7170" max="7170" width="15.7142857142857" style="1" customWidth="1"/>
    <col min="7171" max="7171" width="59.1428571428571" style="1" customWidth="1"/>
    <col min="7172" max="7172" width="33.2857142857143" style="1" customWidth="1"/>
    <col min="7173" max="7173" width="32.2857142857143" style="1" customWidth="1"/>
    <col min="7174" max="7181" width="35.1428571428571" style="1" customWidth="1"/>
    <col min="7182" max="7182" width="33.2857142857143" style="1" customWidth="1"/>
    <col min="7183" max="7425" width="9.14285714285714" style="1"/>
    <col min="7426" max="7426" width="15.7142857142857" style="1" customWidth="1"/>
    <col min="7427" max="7427" width="59.1428571428571" style="1" customWidth="1"/>
    <col min="7428" max="7428" width="33.2857142857143" style="1" customWidth="1"/>
    <col min="7429" max="7429" width="32.2857142857143" style="1" customWidth="1"/>
    <col min="7430" max="7437" width="35.1428571428571" style="1" customWidth="1"/>
    <col min="7438" max="7438" width="33.2857142857143" style="1" customWidth="1"/>
    <col min="7439" max="7681" width="9.14285714285714" style="1"/>
    <col min="7682" max="7682" width="15.7142857142857" style="1" customWidth="1"/>
    <col min="7683" max="7683" width="59.1428571428571" style="1" customWidth="1"/>
    <col min="7684" max="7684" width="33.2857142857143" style="1" customWidth="1"/>
    <col min="7685" max="7685" width="32.2857142857143" style="1" customWidth="1"/>
    <col min="7686" max="7693" width="35.1428571428571" style="1" customWidth="1"/>
    <col min="7694" max="7694" width="33.2857142857143" style="1" customWidth="1"/>
    <col min="7695" max="7937" width="9.14285714285714" style="1"/>
    <col min="7938" max="7938" width="15.7142857142857" style="1" customWidth="1"/>
    <col min="7939" max="7939" width="59.1428571428571" style="1" customWidth="1"/>
    <col min="7940" max="7940" width="33.2857142857143" style="1" customWidth="1"/>
    <col min="7941" max="7941" width="32.2857142857143" style="1" customWidth="1"/>
    <col min="7942" max="7949" width="35.1428571428571" style="1" customWidth="1"/>
    <col min="7950" max="7950" width="33.2857142857143" style="1" customWidth="1"/>
    <col min="7951" max="8193" width="9.14285714285714" style="1"/>
    <col min="8194" max="8194" width="15.7142857142857" style="1" customWidth="1"/>
    <col min="8195" max="8195" width="59.1428571428571" style="1" customWidth="1"/>
    <col min="8196" max="8196" width="33.2857142857143" style="1" customWidth="1"/>
    <col min="8197" max="8197" width="32.2857142857143" style="1" customWidth="1"/>
    <col min="8198" max="8205" width="35.1428571428571" style="1" customWidth="1"/>
    <col min="8206" max="8206" width="33.2857142857143" style="1" customWidth="1"/>
    <col min="8207" max="8449" width="9.14285714285714" style="1"/>
    <col min="8450" max="8450" width="15.7142857142857" style="1" customWidth="1"/>
    <col min="8451" max="8451" width="59.1428571428571" style="1" customWidth="1"/>
    <col min="8452" max="8452" width="33.2857142857143" style="1" customWidth="1"/>
    <col min="8453" max="8453" width="32.2857142857143" style="1" customWidth="1"/>
    <col min="8454" max="8461" width="35.1428571428571" style="1" customWidth="1"/>
    <col min="8462" max="8462" width="33.2857142857143" style="1" customWidth="1"/>
    <col min="8463" max="8705" width="9.14285714285714" style="1"/>
    <col min="8706" max="8706" width="15.7142857142857" style="1" customWidth="1"/>
    <col min="8707" max="8707" width="59.1428571428571" style="1" customWidth="1"/>
    <col min="8708" max="8708" width="33.2857142857143" style="1" customWidth="1"/>
    <col min="8709" max="8709" width="32.2857142857143" style="1" customWidth="1"/>
    <col min="8710" max="8717" width="35.1428571428571" style="1" customWidth="1"/>
    <col min="8718" max="8718" width="33.2857142857143" style="1" customWidth="1"/>
    <col min="8719" max="8961" width="9.14285714285714" style="1"/>
    <col min="8962" max="8962" width="15.7142857142857" style="1" customWidth="1"/>
    <col min="8963" max="8963" width="59.1428571428571" style="1" customWidth="1"/>
    <col min="8964" max="8964" width="33.2857142857143" style="1" customWidth="1"/>
    <col min="8965" max="8965" width="32.2857142857143" style="1" customWidth="1"/>
    <col min="8966" max="8973" width="35.1428571428571" style="1" customWidth="1"/>
    <col min="8974" max="8974" width="33.2857142857143" style="1" customWidth="1"/>
    <col min="8975" max="9217" width="9.14285714285714" style="1"/>
    <col min="9218" max="9218" width="15.7142857142857" style="1" customWidth="1"/>
    <col min="9219" max="9219" width="59.1428571428571" style="1" customWidth="1"/>
    <col min="9220" max="9220" width="33.2857142857143" style="1" customWidth="1"/>
    <col min="9221" max="9221" width="32.2857142857143" style="1" customWidth="1"/>
    <col min="9222" max="9229" width="35.1428571428571" style="1" customWidth="1"/>
    <col min="9230" max="9230" width="33.2857142857143" style="1" customWidth="1"/>
    <col min="9231" max="9473" width="9.14285714285714" style="1"/>
    <col min="9474" max="9474" width="15.7142857142857" style="1" customWidth="1"/>
    <col min="9475" max="9475" width="59.1428571428571" style="1" customWidth="1"/>
    <col min="9476" max="9476" width="33.2857142857143" style="1" customWidth="1"/>
    <col min="9477" max="9477" width="32.2857142857143" style="1" customWidth="1"/>
    <col min="9478" max="9485" width="35.1428571428571" style="1" customWidth="1"/>
    <col min="9486" max="9486" width="33.2857142857143" style="1" customWidth="1"/>
    <col min="9487" max="9729" width="9.14285714285714" style="1"/>
    <col min="9730" max="9730" width="15.7142857142857" style="1" customWidth="1"/>
    <col min="9731" max="9731" width="59.1428571428571" style="1" customWidth="1"/>
    <col min="9732" max="9732" width="33.2857142857143" style="1" customWidth="1"/>
    <col min="9733" max="9733" width="32.2857142857143" style="1" customWidth="1"/>
    <col min="9734" max="9741" width="35.1428571428571" style="1" customWidth="1"/>
    <col min="9742" max="9742" width="33.2857142857143" style="1" customWidth="1"/>
    <col min="9743" max="9985" width="9.14285714285714" style="1"/>
    <col min="9986" max="9986" width="15.7142857142857" style="1" customWidth="1"/>
    <col min="9987" max="9987" width="59.1428571428571" style="1" customWidth="1"/>
    <col min="9988" max="9988" width="33.2857142857143" style="1" customWidth="1"/>
    <col min="9989" max="9989" width="32.2857142857143" style="1" customWidth="1"/>
    <col min="9990" max="9997" width="35.1428571428571" style="1" customWidth="1"/>
    <col min="9998" max="9998" width="33.2857142857143" style="1" customWidth="1"/>
    <col min="9999" max="10241" width="9.14285714285714" style="1"/>
    <col min="10242" max="10242" width="15.7142857142857" style="1" customWidth="1"/>
    <col min="10243" max="10243" width="59.1428571428571" style="1" customWidth="1"/>
    <col min="10244" max="10244" width="33.2857142857143" style="1" customWidth="1"/>
    <col min="10245" max="10245" width="32.2857142857143" style="1" customWidth="1"/>
    <col min="10246" max="10253" width="35.1428571428571" style="1" customWidth="1"/>
    <col min="10254" max="10254" width="33.2857142857143" style="1" customWidth="1"/>
    <col min="10255" max="10497" width="9.14285714285714" style="1"/>
    <col min="10498" max="10498" width="15.7142857142857" style="1" customWidth="1"/>
    <col min="10499" max="10499" width="59.1428571428571" style="1" customWidth="1"/>
    <col min="10500" max="10500" width="33.2857142857143" style="1" customWidth="1"/>
    <col min="10501" max="10501" width="32.2857142857143" style="1" customWidth="1"/>
    <col min="10502" max="10509" width="35.1428571428571" style="1" customWidth="1"/>
    <col min="10510" max="10510" width="33.2857142857143" style="1" customWidth="1"/>
    <col min="10511" max="10753" width="9.14285714285714" style="1"/>
    <col min="10754" max="10754" width="15.7142857142857" style="1" customWidth="1"/>
    <col min="10755" max="10755" width="59.1428571428571" style="1" customWidth="1"/>
    <col min="10756" max="10756" width="33.2857142857143" style="1" customWidth="1"/>
    <col min="10757" max="10757" width="32.2857142857143" style="1" customWidth="1"/>
    <col min="10758" max="10765" width="35.1428571428571" style="1" customWidth="1"/>
    <col min="10766" max="10766" width="33.2857142857143" style="1" customWidth="1"/>
    <col min="10767" max="11009" width="9.14285714285714" style="1"/>
    <col min="11010" max="11010" width="15.7142857142857" style="1" customWidth="1"/>
    <col min="11011" max="11011" width="59.1428571428571" style="1" customWidth="1"/>
    <col min="11012" max="11012" width="33.2857142857143" style="1" customWidth="1"/>
    <col min="11013" max="11013" width="32.2857142857143" style="1" customWidth="1"/>
    <col min="11014" max="11021" width="35.1428571428571" style="1" customWidth="1"/>
    <col min="11022" max="11022" width="33.2857142857143" style="1" customWidth="1"/>
    <col min="11023" max="11265" width="9.14285714285714" style="1"/>
    <col min="11266" max="11266" width="15.7142857142857" style="1" customWidth="1"/>
    <col min="11267" max="11267" width="59.1428571428571" style="1" customWidth="1"/>
    <col min="11268" max="11268" width="33.2857142857143" style="1" customWidth="1"/>
    <col min="11269" max="11269" width="32.2857142857143" style="1" customWidth="1"/>
    <col min="11270" max="11277" width="35.1428571428571" style="1" customWidth="1"/>
    <col min="11278" max="11278" width="33.2857142857143" style="1" customWidth="1"/>
    <col min="11279" max="11521" width="9.14285714285714" style="1"/>
    <col min="11522" max="11522" width="15.7142857142857" style="1" customWidth="1"/>
    <col min="11523" max="11523" width="59.1428571428571" style="1" customWidth="1"/>
    <col min="11524" max="11524" width="33.2857142857143" style="1" customWidth="1"/>
    <col min="11525" max="11525" width="32.2857142857143" style="1" customWidth="1"/>
    <col min="11526" max="11533" width="35.1428571428571" style="1" customWidth="1"/>
    <col min="11534" max="11534" width="33.2857142857143" style="1" customWidth="1"/>
    <col min="11535" max="11777" width="9.14285714285714" style="1"/>
    <col min="11778" max="11778" width="15.7142857142857" style="1" customWidth="1"/>
    <col min="11779" max="11779" width="59.1428571428571" style="1" customWidth="1"/>
    <col min="11780" max="11780" width="33.2857142857143" style="1" customWidth="1"/>
    <col min="11781" max="11781" width="32.2857142857143" style="1" customWidth="1"/>
    <col min="11782" max="11789" width="35.1428571428571" style="1" customWidth="1"/>
    <col min="11790" max="11790" width="33.2857142857143" style="1" customWidth="1"/>
    <col min="11791" max="12033" width="9.14285714285714" style="1"/>
    <col min="12034" max="12034" width="15.7142857142857" style="1" customWidth="1"/>
    <col min="12035" max="12035" width="59.1428571428571" style="1" customWidth="1"/>
    <col min="12036" max="12036" width="33.2857142857143" style="1" customWidth="1"/>
    <col min="12037" max="12037" width="32.2857142857143" style="1" customWidth="1"/>
    <col min="12038" max="12045" width="35.1428571428571" style="1" customWidth="1"/>
    <col min="12046" max="12046" width="33.2857142857143" style="1" customWidth="1"/>
    <col min="12047" max="12289" width="9.14285714285714" style="1"/>
    <col min="12290" max="12290" width="15.7142857142857" style="1" customWidth="1"/>
    <col min="12291" max="12291" width="59.1428571428571" style="1" customWidth="1"/>
    <col min="12292" max="12292" width="33.2857142857143" style="1" customWidth="1"/>
    <col min="12293" max="12293" width="32.2857142857143" style="1" customWidth="1"/>
    <col min="12294" max="12301" width="35.1428571428571" style="1" customWidth="1"/>
    <col min="12302" max="12302" width="33.2857142857143" style="1" customWidth="1"/>
    <col min="12303" max="12545" width="9.14285714285714" style="1"/>
    <col min="12546" max="12546" width="15.7142857142857" style="1" customWidth="1"/>
    <col min="12547" max="12547" width="59.1428571428571" style="1" customWidth="1"/>
    <col min="12548" max="12548" width="33.2857142857143" style="1" customWidth="1"/>
    <col min="12549" max="12549" width="32.2857142857143" style="1" customWidth="1"/>
    <col min="12550" max="12557" width="35.1428571428571" style="1" customWidth="1"/>
    <col min="12558" max="12558" width="33.2857142857143" style="1" customWidth="1"/>
    <col min="12559" max="12801" width="9.14285714285714" style="1"/>
    <col min="12802" max="12802" width="15.7142857142857" style="1" customWidth="1"/>
    <col min="12803" max="12803" width="59.1428571428571" style="1" customWidth="1"/>
    <col min="12804" max="12804" width="33.2857142857143" style="1" customWidth="1"/>
    <col min="12805" max="12805" width="32.2857142857143" style="1" customWidth="1"/>
    <col min="12806" max="12813" width="35.1428571428571" style="1" customWidth="1"/>
    <col min="12814" max="12814" width="33.2857142857143" style="1" customWidth="1"/>
    <col min="12815" max="13057" width="9.14285714285714" style="1"/>
    <col min="13058" max="13058" width="15.7142857142857" style="1" customWidth="1"/>
    <col min="13059" max="13059" width="59.1428571428571" style="1" customWidth="1"/>
    <col min="13060" max="13060" width="33.2857142857143" style="1" customWidth="1"/>
    <col min="13061" max="13061" width="32.2857142857143" style="1" customWidth="1"/>
    <col min="13062" max="13069" width="35.1428571428571" style="1" customWidth="1"/>
    <col min="13070" max="13070" width="33.2857142857143" style="1" customWidth="1"/>
    <col min="13071" max="13313" width="9.14285714285714" style="1"/>
    <col min="13314" max="13314" width="15.7142857142857" style="1" customWidth="1"/>
    <col min="13315" max="13315" width="59.1428571428571" style="1" customWidth="1"/>
    <col min="13316" max="13316" width="33.2857142857143" style="1" customWidth="1"/>
    <col min="13317" max="13317" width="32.2857142857143" style="1" customWidth="1"/>
    <col min="13318" max="13325" width="35.1428571428571" style="1" customWidth="1"/>
    <col min="13326" max="13326" width="33.2857142857143" style="1" customWidth="1"/>
    <col min="13327" max="13569" width="9.14285714285714" style="1"/>
    <col min="13570" max="13570" width="15.7142857142857" style="1" customWidth="1"/>
    <col min="13571" max="13571" width="59.1428571428571" style="1" customWidth="1"/>
    <col min="13572" max="13572" width="33.2857142857143" style="1" customWidth="1"/>
    <col min="13573" max="13573" width="32.2857142857143" style="1" customWidth="1"/>
    <col min="13574" max="13581" width="35.1428571428571" style="1" customWidth="1"/>
    <col min="13582" max="13582" width="33.2857142857143" style="1" customWidth="1"/>
    <col min="13583" max="13825" width="9.14285714285714" style="1"/>
    <col min="13826" max="13826" width="15.7142857142857" style="1" customWidth="1"/>
    <col min="13827" max="13827" width="59.1428571428571" style="1" customWidth="1"/>
    <col min="13828" max="13828" width="33.2857142857143" style="1" customWidth="1"/>
    <col min="13829" max="13829" width="32.2857142857143" style="1" customWidth="1"/>
    <col min="13830" max="13837" width="35.1428571428571" style="1" customWidth="1"/>
    <col min="13838" max="13838" width="33.2857142857143" style="1" customWidth="1"/>
    <col min="13839" max="14081" width="9.14285714285714" style="1"/>
    <col min="14082" max="14082" width="15.7142857142857" style="1" customWidth="1"/>
    <col min="14083" max="14083" width="59.1428571428571" style="1" customWidth="1"/>
    <col min="14084" max="14084" width="33.2857142857143" style="1" customWidth="1"/>
    <col min="14085" max="14085" width="32.2857142857143" style="1" customWidth="1"/>
    <col min="14086" max="14093" width="35.1428571428571" style="1" customWidth="1"/>
    <col min="14094" max="14094" width="33.2857142857143" style="1" customWidth="1"/>
    <col min="14095" max="14337" width="9.14285714285714" style="1"/>
    <col min="14338" max="14338" width="15.7142857142857" style="1" customWidth="1"/>
    <col min="14339" max="14339" width="59.1428571428571" style="1" customWidth="1"/>
    <col min="14340" max="14340" width="33.2857142857143" style="1" customWidth="1"/>
    <col min="14341" max="14341" width="32.2857142857143" style="1" customWidth="1"/>
    <col min="14342" max="14349" width="35.1428571428571" style="1" customWidth="1"/>
    <col min="14350" max="14350" width="33.2857142857143" style="1" customWidth="1"/>
    <col min="14351" max="14593" width="9.14285714285714" style="1"/>
    <col min="14594" max="14594" width="15.7142857142857" style="1" customWidth="1"/>
    <col min="14595" max="14595" width="59.1428571428571" style="1" customWidth="1"/>
    <col min="14596" max="14596" width="33.2857142857143" style="1" customWidth="1"/>
    <col min="14597" max="14597" width="32.2857142857143" style="1" customWidth="1"/>
    <col min="14598" max="14605" width="35.1428571428571" style="1" customWidth="1"/>
    <col min="14606" max="14606" width="33.2857142857143" style="1" customWidth="1"/>
    <col min="14607" max="14849" width="9.14285714285714" style="1"/>
    <col min="14850" max="14850" width="15.7142857142857" style="1" customWidth="1"/>
    <col min="14851" max="14851" width="59.1428571428571" style="1" customWidth="1"/>
    <col min="14852" max="14852" width="33.2857142857143" style="1" customWidth="1"/>
    <col min="14853" max="14853" width="32.2857142857143" style="1" customWidth="1"/>
    <col min="14854" max="14861" width="35.1428571428571" style="1" customWidth="1"/>
    <col min="14862" max="14862" width="33.2857142857143" style="1" customWidth="1"/>
    <col min="14863" max="15105" width="9.14285714285714" style="1"/>
    <col min="15106" max="15106" width="15.7142857142857" style="1" customWidth="1"/>
    <col min="15107" max="15107" width="59.1428571428571" style="1" customWidth="1"/>
    <col min="15108" max="15108" width="33.2857142857143" style="1" customWidth="1"/>
    <col min="15109" max="15109" width="32.2857142857143" style="1" customWidth="1"/>
    <col min="15110" max="15117" width="35.1428571428571" style="1" customWidth="1"/>
    <col min="15118" max="15118" width="33.2857142857143" style="1" customWidth="1"/>
    <col min="15119" max="15361" width="9.14285714285714" style="1"/>
    <col min="15362" max="15362" width="15.7142857142857" style="1" customWidth="1"/>
    <col min="15363" max="15363" width="59.1428571428571" style="1" customWidth="1"/>
    <col min="15364" max="15364" width="33.2857142857143" style="1" customWidth="1"/>
    <col min="15365" max="15365" width="32.2857142857143" style="1" customWidth="1"/>
    <col min="15366" max="15373" width="35.1428571428571" style="1" customWidth="1"/>
    <col min="15374" max="15374" width="33.2857142857143" style="1" customWidth="1"/>
    <col min="15375" max="15617" width="9.14285714285714" style="1"/>
    <col min="15618" max="15618" width="15.7142857142857" style="1" customWidth="1"/>
    <col min="15619" max="15619" width="59.1428571428571" style="1" customWidth="1"/>
    <col min="15620" max="15620" width="33.2857142857143" style="1" customWidth="1"/>
    <col min="15621" max="15621" width="32.2857142857143" style="1" customWidth="1"/>
    <col min="15622" max="15629" width="35.1428571428571" style="1" customWidth="1"/>
    <col min="15630" max="15630" width="33.2857142857143" style="1" customWidth="1"/>
    <col min="15631" max="15873" width="9.14285714285714" style="1"/>
    <col min="15874" max="15874" width="15.7142857142857" style="1" customWidth="1"/>
    <col min="15875" max="15875" width="59.1428571428571" style="1" customWidth="1"/>
    <col min="15876" max="15876" width="33.2857142857143" style="1" customWidth="1"/>
    <col min="15877" max="15877" width="32.2857142857143" style="1" customWidth="1"/>
    <col min="15878" max="15885" width="35.1428571428571" style="1" customWidth="1"/>
    <col min="15886" max="15886" width="33.2857142857143" style="1" customWidth="1"/>
    <col min="15887" max="16129" width="9.14285714285714" style="1"/>
    <col min="16130" max="16130" width="15.7142857142857" style="1" customWidth="1"/>
    <col min="16131" max="16131" width="59.1428571428571" style="1" customWidth="1"/>
    <col min="16132" max="16132" width="33.2857142857143" style="1" customWidth="1"/>
    <col min="16133" max="16133" width="32.2857142857143" style="1" customWidth="1"/>
    <col min="16134" max="16141" width="35.1428571428571" style="1" customWidth="1"/>
    <col min="16142" max="16142" width="33.2857142857143" style="1" customWidth="1"/>
    <col min="16143" max="16384" width="9.14285714285714" style="1"/>
  </cols>
  <sheetData>
    <row r="1" ht="46.5" spans="1:14">
      <c r="A1" s="2" t="s">
        <v>1156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6"/>
    </row>
    <row r="2" ht="50.45" customHeight="1" spans="1:14">
      <c r="A2" s="4" t="s">
        <v>1157</v>
      </c>
      <c r="B2" s="4"/>
      <c r="C2" s="5" t="s">
        <v>1158</v>
      </c>
      <c r="D2" s="6"/>
      <c r="E2" s="6"/>
      <c r="F2" s="6"/>
      <c r="G2" s="6"/>
      <c r="H2" s="6"/>
      <c r="I2" s="6"/>
      <c r="J2" s="6"/>
      <c r="K2" s="6"/>
      <c r="L2" s="6"/>
      <c r="M2" s="6"/>
      <c r="N2" s="47"/>
    </row>
    <row r="3" ht="63" customHeight="1" spans="1:14">
      <c r="A3" s="7" t="s">
        <v>1159</v>
      </c>
      <c r="B3" s="7"/>
      <c r="C3" s="8" t="s">
        <v>1160</v>
      </c>
      <c r="D3" s="9"/>
      <c r="E3" s="9"/>
      <c r="F3" s="9"/>
      <c r="G3" s="9"/>
      <c r="H3" s="9"/>
      <c r="I3" s="48"/>
      <c r="J3" s="49" t="s">
        <v>1161</v>
      </c>
      <c r="K3" s="49"/>
      <c r="L3" s="50"/>
      <c r="M3" s="50"/>
      <c r="N3" s="51"/>
    </row>
    <row r="4" ht="19.5" customHeight="1" spans="1:1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ht="31.5" spans="1:14">
      <c r="A5" s="11" t="s">
        <v>14</v>
      </c>
      <c r="B5" s="11" t="s">
        <v>17</v>
      </c>
      <c r="C5" s="12" t="s">
        <v>1162</v>
      </c>
      <c r="D5" s="13" t="s">
        <v>1163</v>
      </c>
      <c r="E5" s="14"/>
      <c r="F5" s="14"/>
      <c r="G5" s="14"/>
      <c r="H5" s="14"/>
      <c r="I5" s="14"/>
      <c r="J5" s="14"/>
      <c r="K5" s="14"/>
      <c r="L5" s="14"/>
      <c r="M5" s="52"/>
      <c r="N5" s="42" t="s">
        <v>1164</v>
      </c>
    </row>
    <row r="6" ht="31.5" spans="1:14">
      <c r="A6" s="15"/>
      <c r="B6" s="15"/>
      <c r="C6" s="16"/>
      <c r="D6" s="17">
        <v>30</v>
      </c>
      <c r="E6" s="17">
        <v>60</v>
      </c>
      <c r="F6" s="17">
        <v>90</v>
      </c>
      <c r="G6" s="17">
        <v>120</v>
      </c>
      <c r="H6" s="17">
        <v>150</v>
      </c>
      <c r="I6" s="17">
        <v>180</v>
      </c>
      <c r="J6" s="17">
        <v>210</v>
      </c>
      <c r="K6" s="17">
        <v>240</v>
      </c>
      <c r="L6" s="17">
        <v>270</v>
      </c>
      <c r="M6" s="17">
        <v>300</v>
      </c>
      <c r="N6" s="42" t="s">
        <v>1165</v>
      </c>
    </row>
    <row r="7" ht="31.5" spans="1:14">
      <c r="A7" s="18" t="s">
        <v>1166</v>
      </c>
      <c r="B7" s="19" t="s">
        <v>27</v>
      </c>
      <c r="C7" s="20">
        <f>SINTÉTICO!M15</f>
        <v>0</v>
      </c>
      <c r="D7" s="21">
        <f>D9*$C7</f>
        <v>0</v>
      </c>
      <c r="E7" s="21">
        <f>E9*$C7</f>
        <v>0</v>
      </c>
      <c r="F7" s="21">
        <f t="shared" ref="F7:M7" si="0">F9*$C7</f>
        <v>0</v>
      </c>
      <c r="G7" s="21">
        <f t="shared" si="0"/>
        <v>0</v>
      </c>
      <c r="H7" s="21">
        <f t="shared" si="0"/>
        <v>0</v>
      </c>
      <c r="I7" s="21">
        <f t="shared" si="0"/>
        <v>0</v>
      </c>
      <c r="J7" s="21">
        <f t="shared" si="0"/>
        <v>0</v>
      </c>
      <c r="K7" s="21">
        <f t="shared" si="0"/>
        <v>0</v>
      </c>
      <c r="L7" s="21">
        <f t="shared" si="0"/>
        <v>0</v>
      </c>
      <c r="M7" s="21">
        <f t="shared" si="0"/>
        <v>0</v>
      </c>
      <c r="N7" s="53">
        <f>SUM(D7:M7)</f>
        <v>0</v>
      </c>
    </row>
    <row r="8" ht="10.5" customHeight="1" spans="1:14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5"/>
      <c r="M8" s="25"/>
      <c r="N8" s="54"/>
    </row>
    <row r="9" ht="31.5" spans="1:14">
      <c r="A9" s="26"/>
      <c r="B9" s="27"/>
      <c r="C9" s="28"/>
      <c r="D9" s="29">
        <v>0.1</v>
      </c>
      <c r="E9" s="29">
        <v>0.1</v>
      </c>
      <c r="F9" s="29">
        <v>0.1</v>
      </c>
      <c r="G9" s="29">
        <v>0.1</v>
      </c>
      <c r="H9" s="29">
        <v>0.1</v>
      </c>
      <c r="I9" s="29">
        <v>0.1</v>
      </c>
      <c r="J9" s="29">
        <v>0.1</v>
      </c>
      <c r="K9" s="29">
        <v>0.1</v>
      </c>
      <c r="L9" s="29">
        <v>0.1</v>
      </c>
      <c r="M9" s="29">
        <v>0.1</v>
      </c>
      <c r="N9" s="55"/>
    </row>
    <row r="10" ht="31.5" spans="1:14">
      <c r="A10" s="18" t="s">
        <v>1167</v>
      </c>
      <c r="B10" s="19" t="s">
        <v>39</v>
      </c>
      <c r="C10" s="20">
        <f>SINTÉTICO!M25+SINTÉTICO!M39+SINTÉTICO!M51</f>
        <v>0</v>
      </c>
      <c r="D10" s="21">
        <f>D12*$C10</f>
        <v>0</v>
      </c>
      <c r="E10" s="30"/>
      <c r="F10" s="30"/>
      <c r="G10" s="30"/>
      <c r="H10" s="30"/>
      <c r="I10" s="30"/>
      <c r="J10" s="30"/>
      <c r="K10" s="30"/>
      <c r="L10" s="30"/>
      <c r="M10" s="30"/>
      <c r="N10" s="53">
        <f>SUM(D10:M10)</f>
        <v>0</v>
      </c>
    </row>
    <row r="11" ht="10.5" customHeight="1" spans="1:14">
      <c r="A11" s="22"/>
      <c r="B11" s="23"/>
      <c r="C11" s="24"/>
      <c r="D11" s="25"/>
      <c r="E11" s="31"/>
      <c r="F11" s="31"/>
      <c r="G11" s="31"/>
      <c r="H11" s="31"/>
      <c r="I11" s="31"/>
      <c r="J11" s="31"/>
      <c r="K11" s="31"/>
      <c r="L11" s="31"/>
      <c r="M11" s="31"/>
      <c r="N11" s="54"/>
    </row>
    <row r="12" ht="31.5" spans="1:14">
      <c r="A12" s="26"/>
      <c r="B12" s="27"/>
      <c r="C12" s="28"/>
      <c r="D12" s="29">
        <v>1</v>
      </c>
      <c r="E12" s="29"/>
      <c r="F12" s="29"/>
      <c r="G12" s="29"/>
      <c r="H12" s="29"/>
      <c r="I12" s="29"/>
      <c r="J12" s="29"/>
      <c r="K12" s="29"/>
      <c r="L12" s="29"/>
      <c r="M12" s="29"/>
      <c r="N12" s="55"/>
    </row>
    <row r="13" ht="31.5" spans="1:14">
      <c r="A13" s="18" t="s">
        <v>1168</v>
      </c>
      <c r="B13" s="19" t="s">
        <v>133</v>
      </c>
      <c r="C13" s="20">
        <f>SINTÉTICO!M59+SINTÉTICO!M71+SINTÉTICO!M84</f>
        <v>0</v>
      </c>
      <c r="D13" s="20"/>
      <c r="E13" s="32">
        <f>E15*$C13</f>
        <v>0</v>
      </c>
      <c r="F13" s="32">
        <f>F15*$C13</f>
        <v>0</v>
      </c>
      <c r="G13" s="20"/>
      <c r="H13" s="20"/>
      <c r="I13" s="20"/>
      <c r="J13" s="20"/>
      <c r="K13" s="20"/>
      <c r="L13" s="20"/>
      <c r="M13" s="20"/>
      <c r="N13" s="53">
        <f>SUM(D13:M13)</f>
        <v>0</v>
      </c>
    </row>
    <row r="14" ht="10.5" customHeight="1" spans="1:14">
      <c r="A14" s="22"/>
      <c r="B14" s="23"/>
      <c r="C14" s="24"/>
      <c r="D14" s="28"/>
      <c r="E14" s="25"/>
      <c r="F14" s="25"/>
      <c r="G14" s="28"/>
      <c r="H14" s="28"/>
      <c r="I14" s="28"/>
      <c r="J14" s="28"/>
      <c r="K14" s="28"/>
      <c r="L14" s="28"/>
      <c r="M14" s="28"/>
      <c r="N14" s="54"/>
    </row>
    <row r="15" ht="31.5" spans="1:14">
      <c r="A15" s="26"/>
      <c r="B15" s="27"/>
      <c r="C15" s="28"/>
      <c r="D15" s="29"/>
      <c r="E15" s="29">
        <v>0.75</v>
      </c>
      <c r="F15" s="29">
        <v>0.25</v>
      </c>
      <c r="G15" s="29"/>
      <c r="H15" s="29"/>
      <c r="I15" s="29"/>
      <c r="J15" s="29"/>
      <c r="K15" s="29"/>
      <c r="L15" s="29"/>
      <c r="M15" s="29"/>
      <c r="N15" s="55"/>
    </row>
    <row r="16" ht="31.5" spans="1:14">
      <c r="A16" s="18" t="s">
        <v>1169</v>
      </c>
      <c r="B16" s="19" t="s">
        <v>197</v>
      </c>
      <c r="C16" s="20">
        <f>SINTÉTICO!M95+SINTÉTICO!M107+SINTÉTICO!M119+SINTÉTICO!M130</f>
        <v>0</v>
      </c>
      <c r="D16" s="20"/>
      <c r="E16" s="20"/>
      <c r="F16" s="32">
        <f>F18*$C16</f>
        <v>0</v>
      </c>
      <c r="G16" s="32">
        <f>G18*$C16</f>
        <v>0</v>
      </c>
      <c r="H16" s="32">
        <f>H18*$C16</f>
        <v>0</v>
      </c>
      <c r="I16" s="20"/>
      <c r="J16" s="20"/>
      <c r="K16" s="20"/>
      <c r="L16" s="20"/>
      <c r="M16" s="20"/>
      <c r="N16" s="53">
        <f>SUM(D16:M16)</f>
        <v>0</v>
      </c>
    </row>
    <row r="17" ht="10.5" customHeight="1" spans="1:14">
      <c r="A17" s="22"/>
      <c r="B17" s="23"/>
      <c r="C17" s="24"/>
      <c r="D17" s="28"/>
      <c r="E17" s="28"/>
      <c r="F17" s="33"/>
      <c r="G17" s="33"/>
      <c r="H17" s="33"/>
      <c r="I17" s="28"/>
      <c r="J17" s="28"/>
      <c r="K17" s="28"/>
      <c r="L17" s="28"/>
      <c r="M17" s="28"/>
      <c r="N17" s="54"/>
    </row>
    <row r="18" ht="31.5" spans="1:14">
      <c r="A18" s="26"/>
      <c r="B18" s="27"/>
      <c r="C18" s="28"/>
      <c r="D18" s="29"/>
      <c r="E18" s="29"/>
      <c r="F18" s="29">
        <v>0.3</v>
      </c>
      <c r="G18" s="29">
        <v>0.35</v>
      </c>
      <c r="H18" s="29">
        <v>0.35</v>
      </c>
      <c r="I18" s="29"/>
      <c r="J18" s="29"/>
      <c r="K18" s="29"/>
      <c r="L18" s="29"/>
      <c r="M18" s="29"/>
      <c r="N18" s="55"/>
    </row>
    <row r="19" ht="31.5" spans="1:14">
      <c r="A19" s="18" t="s">
        <v>1170</v>
      </c>
      <c r="B19" s="19" t="s">
        <v>290</v>
      </c>
      <c r="C19" s="20">
        <f>SINTÉTICO!M142</f>
        <v>0</v>
      </c>
      <c r="D19" s="20"/>
      <c r="E19" s="20"/>
      <c r="F19" s="21">
        <f>F21*$C19</f>
        <v>0</v>
      </c>
      <c r="G19" s="21">
        <f>G21*$C19</f>
        <v>0</v>
      </c>
      <c r="H19" s="21">
        <f>H21*$C19</f>
        <v>0</v>
      </c>
      <c r="I19" s="30"/>
      <c r="J19" s="30"/>
      <c r="K19" s="30"/>
      <c r="L19" s="30"/>
      <c r="M19" s="30"/>
      <c r="N19" s="53">
        <f>SUM(D19:M19)</f>
        <v>0</v>
      </c>
    </row>
    <row r="20" ht="10.5" customHeight="1" spans="1:14">
      <c r="A20" s="22"/>
      <c r="B20" s="23"/>
      <c r="C20" s="24"/>
      <c r="D20" s="28"/>
      <c r="E20" s="28"/>
      <c r="F20" s="33"/>
      <c r="G20" s="33"/>
      <c r="H20" s="33"/>
      <c r="I20" s="31"/>
      <c r="J20" s="31"/>
      <c r="K20" s="31"/>
      <c r="L20" s="31"/>
      <c r="M20" s="31"/>
      <c r="N20" s="54"/>
    </row>
    <row r="21" ht="31.5" spans="1:14">
      <c r="A21" s="26"/>
      <c r="B21" s="27"/>
      <c r="C21" s="28"/>
      <c r="D21" s="29"/>
      <c r="E21" s="29"/>
      <c r="F21" s="29">
        <v>0.2</v>
      </c>
      <c r="G21" s="29">
        <v>0.4</v>
      </c>
      <c r="H21" s="29">
        <v>0.4</v>
      </c>
      <c r="I21" s="29"/>
      <c r="J21" s="29"/>
      <c r="K21" s="29"/>
      <c r="L21" s="29"/>
      <c r="M21" s="29"/>
      <c r="N21" s="55"/>
    </row>
    <row r="22" ht="31.5" spans="1:14">
      <c r="A22" s="18" t="s">
        <v>1171</v>
      </c>
      <c r="B22" s="19" t="s">
        <v>318</v>
      </c>
      <c r="C22" s="20">
        <f>SINTÉTICO!M147+SINTÉTICO!M151+SINTÉTICO!M156+SINTÉTICO!M160</f>
        <v>0</v>
      </c>
      <c r="D22" s="30"/>
      <c r="E22" s="30"/>
      <c r="F22" s="21">
        <f>F24*$C22</f>
        <v>0</v>
      </c>
      <c r="G22" s="21">
        <f>G24*$C22</f>
        <v>0</v>
      </c>
      <c r="H22" s="21">
        <f>H24*$C22</f>
        <v>0</v>
      </c>
      <c r="I22" s="30"/>
      <c r="J22" s="30"/>
      <c r="K22" s="30"/>
      <c r="L22" s="30"/>
      <c r="M22" s="30"/>
      <c r="N22" s="53">
        <f>SUM(D22:M22)</f>
        <v>0</v>
      </c>
    </row>
    <row r="23" ht="10.5" customHeight="1" spans="1:14">
      <c r="A23" s="22"/>
      <c r="B23" s="23"/>
      <c r="C23" s="24"/>
      <c r="D23" s="31"/>
      <c r="E23" s="31"/>
      <c r="F23" s="33"/>
      <c r="G23" s="25"/>
      <c r="H23" s="25"/>
      <c r="I23" s="31"/>
      <c r="J23" s="31"/>
      <c r="K23" s="31"/>
      <c r="L23" s="31"/>
      <c r="M23" s="31"/>
      <c r="N23" s="54"/>
    </row>
    <row r="24" ht="31.5" spans="1:14">
      <c r="A24" s="26"/>
      <c r="B24" s="27"/>
      <c r="C24" s="28"/>
      <c r="D24" s="29"/>
      <c r="E24" s="29"/>
      <c r="F24" s="29">
        <v>0.5</v>
      </c>
      <c r="G24" s="29">
        <v>0.25</v>
      </c>
      <c r="H24" s="29">
        <v>0.25</v>
      </c>
      <c r="I24" s="29"/>
      <c r="J24" s="29"/>
      <c r="K24" s="29"/>
      <c r="L24" s="29"/>
      <c r="M24" s="29"/>
      <c r="N24" s="55"/>
    </row>
    <row r="25" ht="31.5" spans="1:14">
      <c r="A25" s="18" t="s">
        <v>1172</v>
      </c>
      <c r="B25" s="19" t="s">
        <v>341</v>
      </c>
      <c r="C25" s="20">
        <f>SINTÉTICO!M170</f>
        <v>0</v>
      </c>
      <c r="D25" s="34"/>
      <c r="E25" s="34"/>
      <c r="F25" s="34"/>
      <c r="G25" s="34"/>
      <c r="H25" s="34"/>
      <c r="I25" s="56">
        <f>I27*$C25</f>
        <v>0</v>
      </c>
      <c r="J25" s="56">
        <f>J27*$C25</f>
        <v>0</v>
      </c>
      <c r="K25" s="34"/>
      <c r="L25" s="34"/>
      <c r="M25" s="34"/>
      <c r="N25" s="53">
        <f>SUM(D25:M25)</f>
        <v>0</v>
      </c>
    </row>
    <row r="26" ht="10.5" customHeight="1" spans="1:14">
      <c r="A26" s="22"/>
      <c r="B26" s="23"/>
      <c r="C26" s="24"/>
      <c r="D26" s="35"/>
      <c r="E26" s="35"/>
      <c r="F26" s="35"/>
      <c r="G26" s="35"/>
      <c r="H26" s="35"/>
      <c r="I26" s="57"/>
      <c r="J26" s="57"/>
      <c r="K26" s="35"/>
      <c r="L26" s="35"/>
      <c r="M26" s="35"/>
      <c r="N26" s="54"/>
    </row>
    <row r="27" ht="31.5" spans="1:14">
      <c r="A27" s="26"/>
      <c r="B27" s="27"/>
      <c r="C27" s="28"/>
      <c r="D27" s="36"/>
      <c r="E27" s="36"/>
      <c r="F27" s="36"/>
      <c r="G27" s="36"/>
      <c r="H27" s="36"/>
      <c r="I27" s="36">
        <v>0.8</v>
      </c>
      <c r="J27" s="36">
        <v>0.2</v>
      </c>
      <c r="K27" s="36"/>
      <c r="L27" s="36"/>
      <c r="M27" s="36"/>
      <c r="N27" s="55"/>
    </row>
    <row r="28" ht="31.5" spans="1:14">
      <c r="A28" s="18" t="s">
        <v>1173</v>
      </c>
      <c r="B28" s="19" t="s">
        <v>363</v>
      </c>
      <c r="C28" s="20">
        <f>SINTÉTICO!M178+SINTÉTICO!M189+SINTÉTICO!M193</f>
        <v>0</v>
      </c>
      <c r="D28" s="30"/>
      <c r="E28" s="30"/>
      <c r="F28" s="30"/>
      <c r="G28" s="30"/>
      <c r="H28" s="30"/>
      <c r="I28" s="30"/>
      <c r="J28" s="21">
        <f>J30*$C28</f>
        <v>0</v>
      </c>
      <c r="K28" s="21">
        <f>K30*$C28</f>
        <v>0</v>
      </c>
      <c r="L28" s="21">
        <f>L30*$C28</f>
        <v>0</v>
      </c>
      <c r="M28" s="38"/>
      <c r="N28" s="53">
        <f>SUM(D28:M28)</f>
        <v>0</v>
      </c>
    </row>
    <row r="29" ht="10.5" customHeight="1" spans="1:14">
      <c r="A29" s="22"/>
      <c r="B29" s="23"/>
      <c r="C29" s="24"/>
      <c r="D29" s="31"/>
      <c r="E29" s="31"/>
      <c r="F29" s="31"/>
      <c r="G29" s="31"/>
      <c r="H29" s="31"/>
      <c r="I29" s="31"/>
      <c r="J29" s="25"/>
      <c r="K29" s="25"/>
      <c r="L29" s="25"/>
      <c r="M29" s="40"/>
      <c r="N29" s="54"/>
    </row>
    <row r="30" ht="31.5" spans="1:14">
      <c r="A30" s="26"/>
      <c r="B30" s="27"/>
      <c r="C30" s="28"/>
      <c r="D30" s="29"/>
      <c r="E30" s="29"/>
      <c r="F30" s="29"/>
      <c r="G30" s="29"/>
      <c r="H30" s="29"/>
      <c r="I30" s="29"/>
      <c r="J30" s="29">
        <v>0.4</v>
      </c>
      <c r="K30" s="29">
        <v>0.4</v>
      </c>
      <c r="L30" s="29">
        <v>0.2</v>
      </c>
      <c r="M30" s="29"/>
      <c r="N30" s="55"/>
    </row>
    <row r="31" ht="31.5" spans="1:14">
      <c r="A31" s="18" t="s">
        <v>1174</v>
      </c>
      <c r="B31" s="19" t="s">
        <v>1175</v>
      </c>
      <c r="C31" s="20">
        <f>SINTÉTICO!M230+SINTÉTICO!M257+SINTÉTICO!M265+SINTÉTICO!M285+SINTÉTICO!M295</f>
        <v>0</v>
      </c>
      <c r="D31" s="30"/>
      <c r="E31" s="30"/>
      <c r="F31" s="30"/>
      <c r="G31" s="21">
        <f>G33*$C31</f>
        <v>0</v>
      </c>
      <c r="H31" s="21">
        <f>H33*$C31</f>
        <v>0</v>
      </c>
      <c r="I31" s="21">
        <f>I33*$C31</f>
        <v>0</v>
      </c>
      <c r="J31" s="30"/>
      <c r="K31" s="30"/>
      <c r="L31" s="30"/>
      <c r="M31" s="30"/>
      <c r="N31" s="53">
        <f>SUM(D31:M31)</f>
        <v>0</v>
      </c>
    </row>
    <row r="32" ht="10.5" customHeight="1" spans="1:14">
      <c r="A32" s="22"/>
      <c r="B32" s="23"/>
      <c r="C32" s="24"/>
      <c r="D32" s="31"/>
      <c r="E32" s="31"/>
      <c r="F32" s="31"/>
      <c r="G32" s="25"/>
      <c r="H32" s="25"/>
      <c r="I32" s="25"/>
      <c r="J32" s="31"/>
      <c r="K32" s="31"/>
      <c r="L32" s="31"/>
      <c r="M32" s="31"/>
      <c r="N32" s="54"/>
    </row>
    <row r="33" ht="31.5" spans="1:14">
      <c r="A33" s="26"/>
      <c r="B33" s="27"/>
      <c r="C33" s="28"/>
      <c r="D33" s="29"/>
      <c r="E33" s="29"/>
      <c r="F33" s="29"/>
      <c r="G33" s="29">
        <v>0.2</v>
      </c>
      <c r="H33" s="29">
        <v>0.5</v>
      </c>
      <c r="I33" s="29">
        <v>0.3</v>
      </c>
      <c r="J33" s="29"/>
      <c r="K33" s="29"/>
      <c r="L33" s="29"/>
      <c r="M33" s="29"/>
      <c r="N33" s="55"/>
    </row>
    <row r="34" ht="31.5" spans="1:14">
      <c r="A34" s="18" t="s">
        <v>1176</v>
      </c>
      <c r="B34" s="19" t="s">
        <v>1177</v>
      </c>
      <c r="C34" s="20">
        <f>SINTÉTICO!M313+SINTÉTICO!M336+SINTÉTICO!M343+SINTÉTICO!M352+SINTÉTICO!M361</f>
        <v>0</v>
      </c>
      <c r="D34" s="30"/>
      <c r="E34" s="30"/>
      <c r="F34" s="21">
        <f>F36*$C34</f>
        <v>0</v>
      </c>
      <c r="G34" s="21">
        <f>G36*$C34</f>
        <v>0</v>
      </c>
      <c r="H34" s="21">
        <f>H36*$C34</f>
        <v>0</v>
      </c>
      <c r="I34" s="21">
        <f>I36*$C34</f>
        <v>0</v>
      </c>
      <c r="J34" s="30"/>
      <c r="K34" s="30"/>
      <c r="L34" s="30"/>
      <c r="M34" s="30"/>
      <c r="N34" s="53">
        <f>SUM(D34:M34)</f>
        <v>0</v>
      </c>
    </row>
    <row r="35" ht="10.5" customHeight="1" spans="1:14">
      <c r="A35" s="22"/>
      <c r="B35" s="23"/>
      <c r="C35" s="24"/>
      <c r="D35" s="31"/>
      <c r="E35" s="31"/>
      <c r="F35" s="25"/>
      <c r="G35" s="25"/>
      <c r="H35" s="25"/>
      <c r="I35" s="25"/>
      <c r="J35" s="31"/>
      <c r="K35" s="31"/>
      <c r="L35" s="31"/>
      <c r="M35" s="31"/>
      <c r="N35" s="54"/>
    </row>
    <row r="36" ht="31.5" spans="1:14">
      <c r="A36" s="26"/>
      <c r="B36" s="27"/>
      <c r="C36" s="28"/>
      <c r="D36" s="29"/>
      <c r="E36" s="29"/>
      <c r="F36" s="29">
        <v>0.3</v>
      </c>
      <c r="G36" s="29">
        <v>0.2</v>
      </c>
      <c r="H36" s="29">
        <v>0.3</v>
      </c>
      <c r="I36" s="29">
        <v>0.2</v>
      </c>
      <c r="J36" s="29"/>
      <c r="K36" s="29"/>
      <c r="L36" s="29"/>
      <c r="M36" s="29"/>
      <c r="N36" s="55"/>
    </row>
    <row r="37" ht="31.5" spans="1:14">
      <c r="A37" s="18" t="s">
        <v>1178</v>
      </c>
      <c r="B37" s="19" t="s">
        <v>839</v>
      </c>
      <c r="C37" s="32">
        <f>SINTÉTICO!M375</f>
        <v>0</v>
      </c>
      <c r="D37" s="37"/>
      <c r="E37" s="37"/>
      <c r="F37" s="30"/>
      <c r="G37" s="30"/>
      <c r="H37" s="38"/>
      <c r="I37" s="38"/>
      <c r="J37" s="38"/>
      <c r="K37" s="58">
        <f>K39*$C37</f>
        <v>0</v>
      </c>
      <c r="L37" s="58">
        <f>L39*$C37</f>
        <v>0</v>
      </c>
      <c r="M37" s="38"/>
      <c r="N37" s="53">
        <f>SUM(D37:M37)</f>
        <v>0</v>
      </c>
    </row>
    <row r="38" ht="10.5" customHeight="1" spans="1:14">
      <c r="A38" s="22"/>
      <c r="B38" s="23"/>
      <c r="C38" s="32"/>
      <c r="D38" s="39"/>
      <c r="E38" s="39"/>
      <c r="F38" s="31"/>
      <c r="G38" s="31"/>
      <c r="H38" s="40"/>
      <c r="I38" s="40"/>
      <c r="J38" s="40"/>
      <c r="K38" s="25"/>
      <c r="L38" s="25"/>
      <c r="M38" s="40"/>
      <c r="N38" s="54"/>
    </row>
    <row r="39" ht="31.5" spans="1:14">
      <c r="A39" s="26"/>
      <c r="B39" s="27"/>
      <c r="C39" s="32"/>
      <c r="D39" s="29"/>
      <c r="E39" s="29"/>
      <c r="F39" s="29"/>
      <c r="G39" s="29"/>
      <c r="H39" s="29"/>
      <c r="I39" s="29"/>
      <c r="J39" s="29"/>
      <c r="K39" s="29">
        <v>0.5</v>
      </c>
      <c r="L39" s="29">
        <v>0.5</v>
      </c>
      <c r="M39" s="29"/>
      <c r="N39" s="55"/>
    </row>
    <row r="40" ht="31.5" spans="1:14">
      <c r="A40" s="18" t="s">
        <v>1179</v>
      </c>
      <c r="B40" s="19" t="s">
        <v>873</v>
      </c>
      <c r="C40" s="24">
        <f>SINTÉTICO!M384</f>
        <v>0</v>
      </c>
      <c r="D40" s="37"/>
      <c r="E40" s="37"/>
      <c r="F40" s="37"/>
      <c r="G40" s="37"/>
      <c r="H40" s="30"/>
      <c r="I40" s="30"/>
      <c r="J40" s="20"/>
      <c r="K40" s="20"/>
      <c r="L40" s="58">
        <f>L42*$C40</f>
        <v>0</v>
      </c>
      <c r="M40" s="58">
        <f>M42*$C40</f>
        <v>0</v>
      </c>
      <c r="N40" s="53">
        <f>SUM(D40:M40)</f>
        <v>0</v>
      </c>
    </row>
    <row r="41" ht="10.5" customHeight="1" spans="1:14">
      <c r="A41" s="22"/>
      <c r="B41" s="23"/>
      <c r="C41" s="24"/>
      <c r="D41" s="39"/>
      <c r="E41" s="39"/>
      <c r="F41" s="39"/>
      <c r="G41" s="39"/>
      <c r="H41" s="31"/>
      <c r="I41" s="31"/>
      <c r="J41" s="28"/>
      <c r="K41" s="28"/>
      <c r="L41" s="25"/>
      <c r="M41" s="25"/>
      <c r="N41" s="54"/>
    </row>
    <row r="42" ht="31.5" spans="1:14">
      <c r="A42" s="26"/>
      <c r="B42" s="27"/>
      <c r="C42" s="28"/>
      <c r="D42" s="29"/>
      <c r="E42" s="29"/>
      <c r="F42" s="29"/>
      <c r="G42" s="29"/>
      <c r="H42" s="29"/>
      <c r="I42" s="29"/>
      <c r="J42" s="29"/>
      <c r="K42" s="29"/>
      <c r="L42" s="29">
        <v>0.5</v>
      </c>
      <c r="M42" s="29">
        <v>0.5</v>
      </c>
      <c r="N42" s="55"/>
    </row>
    <row r="43" ht="31.5" spans="1:14">
      <c r="A43" s="18" t="s">
        <v>1180</v>
      </c>
      <c r="B43" s="19" t="s">
        <v>892</v>
      </c>
      <c r="C43" s="20">
        <f>SINTÉTICO!M395+SINTÉTICO!M409+SINTÉTICO!M417</f>
        <v>0</v>
      </c>
      <c r="D43" s="30"/>
      <c r="E43" s="30"/>
      <c r="F43" s="30"/>
      <c r="G43" s="30"/>
      <c r="H43" s="30"/>
      <c r="I43" s="21">
        <f>I45*$C43</f>
        <v>0</v>
      </c>
      <c r="J43" s="58">
        <f>J45*$C43</f>
        <v>0</v>
      </c>
      <c r="K43" s="58">
        <f>K45*$C43</f>
        <v>0</v>
      </c>
      <c r="L43" s="21">
        <f>L45*$C43</f>
        <v>0</v>
      </c>
      <c r="M43" s="30"/>
      <c r="N43" s="53">
        <f>SUM(D43:M43)</f>
        <v>0</v>
      </c>
    </row>
    <row r="44" ht="10.5" customHeight="1" spans="1:14">
      <c r="A44" s="22"/>
      <c r="B44" s="23"/>
      <c r="C44" s="24"/>
      <c r="D44" s="31"/>
      <c r="E44" s="31"/>
      <c r="F44" s="31"/>
      <c r="G44" s="31"/>
      <c r="H44" s="31"/>
      <c r="I44" s="25"/>
      <c r="J44" s="25"/>
      <c r="K44" s="25"/>
      <c r="L44" s="25"/>
      <c r="M44" s="31"/>
      <c r="N44" s="54"/>
    </row>
    <row r="45" ht="31.5" spans="1:14">
      <c r="A45" s="26"/>
      <c r="B45" s="27"/>
      <c r="C45" s="28"/>
      <c r="D45" s="29"/>
      <c r="E45" s="29"/>
      <c r="F45" s="29"/>
      <c r="G45" s="29"/>
      <c r="H45" s="29"/>
      <c r="I45" s="29">
        <v>0.3</v>
      </c>
      <c r="J45" s="29">
        <v>0.2</v>
      </c>
      <c r="K45" s="29">
        <v>0.2</v>
      </c>
      <c r="L45" s="29">
        <v>0.3</v>
      </c>
      <c r="M45" s="29"/>
      <c r="N45" s="55"/>
    </row>
    <row r="46" ht="31.5" spans="1:14">
      <c r="A46" s="18" t="s">
        <v>1181</v>
      </c>
      <c r="B46" s="19" t="s">
        <v>966</v>
      </c>
      <c r="C46" s="20">
        <f>SINTÉTICO!M428+SINTÉTICO!M434+SINTÉTICO!M441+SINTÉTICO!M448+SINTÉTICO!M456</f>
        <v>0</v>
      </c>
      <c r="D46" s="37"/>
      <c r="E46" s="37"/>
      <c r="F46" s="37"/>
      <c r="G46" s="37"/>
      <c r="H46" s="38"/>
      <c r="I46" s="38"/>
      <c r="J46" s="38"/>
      <c r="K46" s="38"/>
      <c r="L46" s="32">
        <f>L48*$C46</f>
        <v>0</v>
      </c>
      <c r="M46" s="32">
        <f>M48*$C46</f>
        <v>0</v>
      </c>
      <c r="N46" s="53">
        <f>SUM(D46:M46)</f>
        <v>0</v>
      </c>
    </row>
    <row r="47" ht="10.5" customHeight="1" spans="1:14">
      <c r="A47" s="22"/>
      <c r="B47" s="23"/>
      <c r="C47" s="24"/>
      <c r="D47" s="39"/>
      <c r="E47" s="39"/>
      <c r="F47" s="39"/>
      <c r="G47" s="39"/>
      <c r="H47" s="40"/>
      <c r="I47" s="40"/>
      <c r="J47" s="40"/>
      <c r="K47" s="40"/>
      <c r="L47" s="25"/>
      <c r="M47" s="25"/>
      <c r="N47" s="54"/>
    </row>
    <row r="48" ht="31.5" spans="1:14">
      <c r="A48" s="26"/>
      <c r="B48" s="27"/>
      <c r="C48" s="28"/>
      <c r="D48" s="29"/>
      <c r="E48" s="29"/>
      <c r="F48" s="29"/>
      <c r="G48" s="29"/>
      <c r="H48" s="29"/>
      <c r="I48" s="29"/>
      <c r="J48" s="29"/>
      <c r="K48" s="29"/>
      <c r="L48" s="29">
        <v>0.5</v>
      </c>
      <c r="M48" s="29">
        <v>0.5</v>
      </c>
      <c r="N48" s="55"/>
    </row>
    <row r="49" ht="31.5" spans="1:14">
      <c r="A49" s="18" t="s">
        <v>1182</v>
      </c>
      <c r="B49" s="19" t="s">
        <v>1183</v>
      </c>
      <c r="C49" s="20">
        <f>SINTÉTICO!M461</f>
        <v>0</v>
      </c>
      <c r="D49" s="37"/>
      <c r="E49" s="37"/>
      <c r="F49" s="37"/>
      <c r="G49" s="37"/>
      <c r="H49" s="20"/>
      <c r="I49" s="20"/>
      <c r="J49" s="20"/>
      <c r="K49" s="32">
        <f>K51*$C49</f>
        <v>0</v>
      </c>
      <c r="L49" s="32">
        <f>L51*$C49</f>
        <v>0</v>
      </c>
      <c r="M49" s="38"/>
      <c r="N49" s="53">
        <f>SUM(D49:M49)</f>
        <v>0</v>
      </c>
    </row>
    <row r="50" ht="10.5" customHeight="1" spans="1:14">
      <c r="A50" s="22"/>
      <c r="B50" s="23"/>
      <c r="C50" s="24"/>
      <c r="D50" s="39"/>
      <c r="E50" s="39"/>
      <c r="F50" s="39"/>
      <c r="G50" s="39"/>
      <c r="H50" s="28"/>
      <c r="I50" s="28"/>
      <c r="J50" s="28"/>
      <c r="K50" s="25"/>
      <c r="L50" s="25"/>
      <c r="M50" s="40"/>
      <c r="N50" s="54"/>
    </row>
    <row r="51" ht="31.5" spans="1:14">
      <c r="A51" s="26"/>
      <c r="B51" s="27"/>
      <c r="C51" s="28"/>
      <c r="D51" s="29"/>
      <c r="E51" s="29"/>
      <c r="F51" s="29"/>
      <c r="G51" s="29"/>
      <c r="H51" s="29"/>
      <c r="I51" s="29"/>
      <c r="J51" s="29"/>
      <c r="K51" s="29">
        <v>0.5</v>
      </c>
      <c r="L51" s="29">
        <v>0.5</v>
      </c>
      <c r="M51" s="29"/>
      <c r="N51" s="55"/>
    </row>
    <row r="52" ht="31.5" spans="1:14">
      <c r="A52" s="18" t="s">
        <v>1184</v>
      </c>
      <c r="B52" s="19" t="s">
        <v>1048</v>
      </c>
      <c r="C52" s="20">
        <f>SINTÉTICO!M509</f>
        <v>0</v>
      </c>
      <c r="D52" s="21">
        <f>D54*$C52</f>
        <v>0</v>
      </c>
      <c r="E52" s="30"/>
      <c r="F52" s="30"/>
      <c r="G52" s="30"/>
      <c r="H52" s="30"/>
      <c r="I52" s="30"/>
      <c r="J52" s="58">
        <f>J54*$C52</f>
        <v>0</v>
      </c>
      <c r="K52" s="58">
        <f>K54*$C52</f>
        <v>0</v>
      </c>
      <c r="L52" s="21">
        <f>L54*$C52</f>
        <v>0</v>
      </c>
      <c r="M52" s="21">
        <f>M54*$C52</f>
        <v>0</v>
      </c>
      <c r="N52" s="53">
        <f>SUM(D52:M52)</f>
        <v>0</v>
      </c>
    </row>
    <row r="53" ht="10.5" customHeight="1" spans="1:14">
      <c r="A53" s="22"/>
      <c r="B53" s="23"/>
      <c r="C53" s="24"/>
      <c r="D53" s="25"/>
      <c r="E53" s="31"/>
      <c r="F53" s="31"/>
      <c r="G53" s="31"/>
      <c r="H53" s="31"/>
      <c r="I53" s="31"/>
      <c r="J53" s="25"/>
      <c r="K53" s="25"/>
      <c r="L53" s="25"/>
      <c r="M53" s="25"/>
      <c r="N53" s="54"/>
    </row>
    <row r="54" ht="31.5" spans="1:14">
      <c r="A54" s="26"/>
      <c r="B54" s="27"/>
      <c r="C54" s="28"/>
      <c r="D54" s="29">
        <v>0.2</v>
      </c>
      <c r="E54" s="29"/>
      <c r="F54" s="29"/>
      <c r="G54" s="29"/>
      <c r="H54" s="29"/>
      <c r="I54" s="29"/>
      <c r="J54" s="29">
        <v>0.4</v>
      </c>
      <c r="K54" s="29">
        <v>0.1</v>
      </c>
      <c r="L54" s="29">
        <v>0.1</v>
      </c>
      <c r="M54" s="29">
        <v>0.2</v>
      </c>
      <c r="N54" s="55"/>
    </row>
    <row r="55" ht="31.5" spans="1:14">
      <c r="A55" s="18" t="s">
        <v>1185</v>
      </c>
      <c r="B55" s="19" t="s">
        <v>1137</v>
      </c>
      <c r="C55" s="20">
        <f>SINTÉTICO!M517</f>
        <v>0</v>
      </c>
      <c r="D55" s="30"/>
      <c r="E55" s="30"/>
      <c r="F55" s="30"/>
      <c r="G55" s="30"/>
      <c r="H55" s="30"/>
      <c r="I55" s="30"/>
      <c r="J55" s="30"/>
      <c r="K55" s="30"/>
      <c r="L55" s="30"/>
      <c r="M55" s="21">
        <f>M57*$C55</f>
        <v>0</v>
      </c>
      <c r="N55" s="53">
        <f>SUM(D55:M55)</f>
        <v>0</v>
      </c>
    </row>
    <row r="56" ht="10.5" customHeight="1" spans="1:14">
      <c r="A56" s="22"/>
      <c r="B56" s="23"/>
      <c r="C56" s="24"/>
      <c r="D56" s="31"/>
      <c r="E56" s="31"/>
      <c r="F56" s="31"/>
      <c r="G56" s="31"/>
      <c r="H56" s="31"/>
      <c r="I56" s="31"/>
      <c r="J56" s="31"/>
      <c r="K56" s="31"/>
      <c r="L56" s="31"/>
      <c r="M56" s="25"/>
      <c r="N56" s="54"/>
    </row>
    <row r="57" ht="31.5" spans="1:14">
      <c r="A57" s="26"/>
      <c r="B57" s="27"/>
      <c r="C57" s="28"/>
      <c r="D57" s="41"/>
      <c r="E57" s="41"/>
      <c r="F57" s="29"/>
      <c r="G57" s="29"/>
      <c r="H57" s="29"/>
      <c r="I57" s="29"/>
      <c r="J57" s="29"/>
      <c r="K57" s="29"/>
      <c r="L57" s="29"/>
      <c r="M57" s="29">
        <v>1</v>
      </c>
      <c r="N57" s="55"/>
    </row>
    <row r="58" ht="49.5" customHeight="1" spans="1:14">
      <c r="A58" s="42" t="s">
        <v>1162</v>
      </c>
      <c r="B58" s="42"/>
      <c r="C58" s="32">
        <f>SUM(C7:C57)</f>
        <v>0</v>
      </c>
      <c r="D58" s="32">
        <f t="shared" ref="D58:M58" si="1">D7+D10+D13+D16+D19+D22+D25+D28+D31+D34+D37+D40+D43+D46+D49+D52+D55</f>
        <v>0</v>
      </c>
      <c r="E58" s="32">
        <f t="shared" si="1"/>
        <v>0</v>
      </c>
      <c r="F58" s="32">
        <f t="shared" si="1"/>
        <v>0</v>
      </c>
      <c r="G58" s="32">
        <f t="shared" si="1"/>
        <v>0</v>
      </c>
      <c r="H58" s="32">
        <f t="shared" si="1"/>
        <v>0</v>
      </c>
      <c r="I58" s="32">
        <f t="shared" si="1"/>
        <v>0</v>
      </c>
      <c r="J58" s="32">
        <f t="shared" si="1"/>
        <v>0</v>
      </c>
      <c r="K58" s="32">
        <f t="shared" si="1"/>
        <v>0</v>
      </c>
      <c r="L58" s="32">
        <f t="shared" si="1"/>
        <v>0</v>
      </c>
      <c r="M58" s="32">
        <f t="shared" si="1"/>
        <v>0</v>
      </c>
      <c r="N58" s="32">
        <f>SUM(N7:N57)</f>
        <v>0</v>
      </c>
    </row>
    <row r="59" ht="46.5" customHeight="1" spans="1:14">
      <c r="A59" s="42"/>
      <c r="B59" s="42"/>
      <c r="C59" s="32"/>
      <c r="D59" s="43" t="e">
        <f>D58/$C$58</f>
        <v>#DIV/0!</v>
      </c>
      <c r="E59" s="43" t="e">
        <f t="shared" ref="E59:M59" si="2">E58/$C$58</f>
        <v>#DIV/0!</v>
      </c>
      <c r="F59" s="43" t="e">
        <f t="shared" si="2"/>
        <v>#DIV/0!</v>
      </c>
      <c r="G59" s="43" t="e">
        <f t="shared" si="2"/>
        <v>#DIV/0!</v>
      </c>
      <c r="H59" s="43" t="e">
        <f t="shared" si="2"/>
        <v>#DIV/0!</v>
      </c>
      <c r="I59" s="43" t="e">
        <f t="shared" si="2"/>
        <v>#DIV/0!</v>
      </c>
      <c r="J59" s="43" t="e">
        <f t="shared" si="2"/>
        <v>#DIV/0!</v>
      </c>
      <c r="K59" s="43" t="e">
        <f t="shared" si="2"/>
        <v>#DIV/0!</v>
      </c>
      <c r="L59" s="43" t="e">
        <f t="shared" si="2"/>
        <v>#DIV/0!</v>
      </c>
      <c r="M59" s="43" t="e">
        <f t="shared" si="2"/>
        <v>#DIV/0!</v>
      </c>
      <c r="N59" s="43" t="e">
        <f t="shared" ref="N59" si="3">N58/$C$58</f>
        <v>#DIV/0!</v>
      </c>
    </row>
    <row r="60" ht="68.45" customHeight="1"/>
    <row r="61" ht="104.45" customHeight="1" spans="1:14">
      <c r="A61" s="44" t="s">
        <v>1186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</sheetData>
  <mergeCells count="201">
    <mergeCell ref="A1:N1"/>
    <mergeCell ref="A2:B2"/>
    <mergeCell ref="C2:N2"/>
    <mergeCell ref="A3:B3"/>
    <mergeCell ref="C3:I3"/>
    <mergeCell ref="J3:K3"/>
    <mergeCell ref="L3:N3"/>
    <mergeCell ref="A4:N4"/>
    <mergeCell ref="D5:M5"/>
    <mergeCell ref="A61:N61"/>
    <mergeCell ref="A5:A6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40:A42"/>
    <mergeCell ref="A43:A45"/>
    <mergeCell ref="A46:A48"/>
    <mergeCell ref="A49:A51"/>
    <mergeCell ref="A52:A54"/>
    <mergeCell ref="A55:A57"/>
    <mergeCell ref="B5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C5:C6"/>
    <mergeCell ref="C7:C9"/>
    <mergeCell ref="C10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C52:C54"/>
    <mergeCell ref="C55:C57"/>
    <mergeCell ref="C58:C59"/>
    <mergeCell ref="D13:D14"/>
    <mergeCell ref="D16:D17"/>
    <mergeCell ref="D19:D20"/>
    <mergeCell ref="D22:D23"/>
    <mergeCell ref="D25:D26"/>
    <mergeCell ref="D28:D29"/>
    <mergeCell ref="D31:D32"/>
    <mergeCell ref="D34:D35"/>
    <mergeCell ref="D37:D38"/>
    <mergeCell ref="D40:D41"/>
    <mergeCell ref="D43:D44"/>
    <mergeCell ref="D46:D47"/>
    <mergeCell ref="D49:D50"/>
    <mergeCell ref="D55:D56"/>
    <mergeCell ref="E10:E11"/>
    <mergeCell ref="E16:E17"/>
    <mergeCell ref="E19:E20"/>
    <mergeCell ref="E22:E23"/>
    <mergeCell ref="E25:E26"/>
    <mergeCell ref="E28:E29"/>
    <mergeCell ref="E31:E32"/>
    <mergeCell ref="E34:E35"/>
    <mergeCell ref="E37:E38"/>
    <mergeCell ref="E40:E41"/>
    <mergeCell ref="E43:E44"/>
    <mergeCell ref="E46:E47"/>
    <mergeCell ref="E49:E50"/>
    <mergeCell ref="E52:E53"/>
    <mergeCell ref="E55:E56"/>
    <mergeCell ref="F10:F11"/>
    <mergeCell ref="F25:F26"/>
    <mergeCell ref="F28:F29"/>
    <mergeCell ref="F31:F32"/>
    <mergeCell ref="F37:F38"/>
    <mergeCell ref="F40:F41"/>
    <mergeCell ref="F43:F44"/>
    <mergeCell ref="F46:F47"/>
    <mergeCell ref="F49:F50"/>
    <mergeCell ref="F52:F53"/>
    <mergeCell ref="F55:F56"/>
    <mergeCell ref="G10:G11"/>
    <mergeCell ref="G13:G14"/>
    <mergeCell ref="G25:G26"/>
    <mergeCell ref="G28:G29"/>
    <mergeCell ref="G37:G38"/>
    <mergeCell ref="G40:G41"/>
    <mergeCell ref="G43:G44"/>
    <mergeCell ref="G46:G47"/>
    <mergeCell ref="G49:G50"/>
    <mergeCell ref="G52:G53"/>
    <mergeCell ref="G55:G56"/>
    <mergeCell ref="H10:H11"/>
    <mergeCell ref="H13:H14"/>
    <mergeCell ref="H25:H26"/>
    <mergeCell ref="H28:H29"/>
    <mergeCell ref="H37:H38"/>
    <mergeCell ref="H40:H41"/>
    <mergeCell ref="H43:H44"/>
    <mergeCell ref="H46:H47"/>
    <mergeCell ref="H49:H50"/>
    <mergeCell ref="H52:H53"/>
    <mergeCell ref="H55:H56"/>
    <mergeCell ref="I10:I11"/>
    <mergeCell ref="I13:I14"/>
    <mergeCell ref="I16:I17"/>
    <mergeCell ref="I19:I20"/>
    <mergeCell ref="I22:I23"/>
    <mergeCell ref="I28:I29"/>
    <mergeCell ref="I37:I38"/>
    <mergeCell ref="I40:I41"/>
    <mergeCell ref="I46:I47"/>
    <mergeCell ref="I49:I50"/>
    <mergeCell ref="I52:I53"/>
    <mergeCell ref="I55:I56"/>
    <mergeCell ref="J10:J11"/>
    <mergeCell ref="J13:J14"/>
    <mergeCell ref="J16:J17"/>
    <mergeCell ref="J19:J20"/>
    <mergeCell ref="J22:J23"/>
    <mergeCell ref="J31:J32"/>
    <mergeCell ref="J34:J35"/>
    <mergeCell ref="J37:J38"/>
    <mergeCell ref="J40:J41"/>
    <mergeCell ref="J46:J47"/>
    <mergeCell ref="J49:J50"/>
    <mergeCell ref="J55:J56"/>
    <mergeCell ref="K10:K11"/>
    <mergeCell ref="K13:K14"/>
    <mergeCell ref="K16:K17"/>
    <mergeCell ref="K19:K20"/>
    <mergeCell ref="K22:K23"/>
    <mergeCell ref="K25:K26"/>
    <mergeCell ref="K31:K32"/>
    <mergeCell ref="K34:K35"/>
    <mergeCell ref="K40:K41"/>
    <mergeCell ref="K46:K47"/>
    <mergeCell ref="K55:K56"/>
    <mergeCell ref="L10:L11"/>
    <mergeCell ref="L13:L14"/>
    <mergeCell ref="L16:L17"/>
    <mergeCell ref="L19:L20"/>
    <mergeCell ref="L22:L23"/>
    <mergeCell ref="L25:L26"/>
    <mergeCell ref="L31:L32"/>
    <mergeCell ref="L34:L35"/>
    <mergeCell ref="L55:L56"/>
    <mergeCell ref="M10:M11"/>
    <mergeCell ref="M13:M14"/>
    <mergeCell ref="M16:M17"/>
    <mergeCell ref="M19:M20"/>
    <mergeCell ref="M22:M23"/>
    <mergeCell ref="M25:M26"/>
    <mergeCell ref="M28:M29"/>
    <mergeCell ref="M31:M32"/>
    <mergeCell ref="M34:M35"/>
    <mergeCell ref="M37:M38"/>
    <mergeCell ref="M43:M44"/>
    <mergeCell ref="M49:M50"/>
    <mergeCell ref="N7:N9"/>
    <mergeCell ref="N10:N12"/>
    <mergeCell ref="N13:N15"/>
    <mergeCell ref="N16:N18"/>
    <mergeCell ref="N19:N21"/>
    <mergeCell ref="N22:N24"/>
    <mergeCell ref="N25:N27"/>
    <mergeCell ref="N28:N30"/>
    <mergeCell ref="N31:N33"/>
    <mergeCell ref="N34:N36"/>
    <mergeCell ref="N37:N39"/>
    <mergeCell ref="N40:N42"/>
    <mergeCell ref="N43:N45"/>
    <mergeCell ref="N46:N48"/>
    <mergeCell ref="N49:N51"/>
    <mergeCell ref="N52:N54"/>
    <mergeCell ref="N55:N57"/>
    <mergeCell ref="A58:B59"/>
  </mergeCells>
  <printOptions horizontalCentered="1" verticalCentered="1"/>
  <pageMargins left="0.25" right="0.25" top="0.75" bottom="0.75" header="0.3" footer="0.3"/>
  <pageSetup paperSize="9" scale="28" orientation="landscape"/>
  <headerFooter/>
  <ignoredErrors>
    <ignoredError sqref="N49;N40;N37;N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SINTÉTICO</vt:lpstr>
      <vt:lpstr>CRONOGRAMA FÍSICO FINANCEIRO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010039751996</cp:lastModifiedBy>
  <dcterms:created xsi:type="dcterms:W3CDTF">2023-07-31T19:44:00Z</dcterms:created>
  <cp:lastPrinted>2023-08-25T21:31:00Z</cp:lastPrinted>
  <dcterms:modified xsi:type="dcterms:W3CDTF">2023-09-29T16:08:35Z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DCDF88A294C54AADB7E8C090B6E562D0_13</vt:lpwstr>
  </property>
  <property fmtid="{D5CDD505-2E9C-101B-9397-08002B2CF9AE}" pid="3" name="KSOProductBuildVer">
    <vt:lpwstr>1046-12.2.0.13215</vt:lpwstr>
  </property>
</Properties>
</file>